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blog 2020-1\xls\"/>
    </mc:Choice>
  </mc:AlternateContent>
  <xr:revisionPtr revIDLastSave="0" documentId="13_ncr:1_{782A7D22-29CC-4683-B785-B753FC6732B0}" xr6:coauthVersionLast="45" xr6:coauthVersionMax="45" xr10:uidLastSave="{00000000-0000-0000-0000-000000000000}"/>
  <bookViews>
    <workbookView xWindow="-120" yWindow="-120" windowWidth="38640" windowHeight="15990" xr2:uid="{6A297E93-84E0-47DC-946D-F4EC327E9AB0}"/>
  </bookViews>
  <sheets>
    <sheet name="1-25 bar" sheetId="5" r:id="rId1"/>
    <sheet name="50-125 bar" sheetId="6" r:id="rId2"/>
    <sheet name="tabla1" sheetId="2" r:id="rId3"/>
    <sheet name="tabla2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4" i="5" l="1"/>
  <c r="D8" i="5"/>
  <c r="D23" i="5"/>
  <c r="E23" i="5"/>
  <c r="F23" i="5" s="1"/>
  <c r="E8" i="5"/>
  <c r="F8" i="5" s="1"/>
  <c r="G45" i="6"/>
  <c r="D45" i="6"/>
  <c r="G44" i="6"/>
  <c r="E44" i="6"/>
  <c r="F44" i="6" s="1"/>
  <c r="E45" i="6"/>
  <c r="F45" i="6" s="1"/>
  <c r="D44" i="6"/>
  <c r="G34" i="6"/>
  <c r="E34" i="6"/>
  <c r="F34" i="6" s="1"/>
  <c r="D34" i="6"/>
  <c r="G33" i="6"/>
  <c r="E33" i="6"/>
  <c r="F33" i="6" s="1"/>
  <c r="D33" i="6"/>
  <c r="G23" i="6"/>
  <c r="E23" i="6"/>
  <c r="F23" i="6" s="1"/>
  <c r="D23" i="6"/>
  <c r="G22" i="6"/>
  <c r="E22" i="6"/>
  <c r="F22" i="6" s="1"/>
  <c r="D22" i="6"/>
  <c r="G8" i="6"/>
  <c r="E8" i="6"/>
  <c r="F8" i="6" s="1"/>
  <c r="D8" i="6"/>
  <c r="G7" i="6"/>
  <c r="E7" i="6"/>
  <c r="F7" i="6" s="1"/>
  <c r="D7" i="6"/>
  <c r="B46" i="6"/>
  <c r="B45" i="6"/>
  <c r="B44" i="6"/>
  <c r="B35" i="6"/>
  <c r="B34" i="6"/>
  <c r="B33" i="6"/>
  <c r="B24" i="6"/>
  <c r="B23" i="6"/>
  <c r="B22" i="6"/>
  <c r="B9" i="6"/>
  <c r="B8" i="6"/>
  <c r="B7" i="6"/>
  <c r="G45" i="5"/>
  <c r="E45" i="5"/>
  <c r="F45" i="5" s="1"/>
  <c r="D45" i="5"/>
  <c r="D44" i="5"/>
  <c r="G44" i="5"/>
  <c r="E44" i="5"/>
  <c r="F44" i="5" s="1"/>
  <c r="G34" i="5"/>
  <c r="E34" i="5"/>
  <c r="F34" i="5" s="1"/>
  <c r="G33" i="5"/>
  <c r="E33" i="5"/>
  <c r="F33" i="5" s="1"/>
  <c r="D33" i="5"/>
  <c r="G23" i="5"/>
  <c r="G22" i="5"/>
  <c r="E22" i="5"/>
  <c r="F22" i="5" s="1"/>
  <c r="D22" i="5"/>
  <c r="B46" i="5"/>
  <c r="B45" i="5"/>
  <c r="B44" i="5"/>
  <c r="B35" i="5"/>
  <c r="B34" i="5"/>
  <c r="B33" i="5"/>
  <c r="B24" i="5"/>
  <c r="B23" i="5"/>
  <c r="B22" i="5"/>
  <c r="B9" i="5"/>
  <c r="G8" i="5"/>
  <c r="B8" i="5"/>
  <c r="G7" i="5"/>
  <c r="E7" i="5"/>
  <c r="F7" i="5" s="1"/>
  <c r="D7" i="5"/>
  <c r="B7" i="5"/>
  <c r="E47" i="6" l="1"/>
  <c r="E50" i="6"/>
  <c r="E51" i="6" s="1"/>
  <c r="E36" i="6"/>
  <c r="E39" i="6"/>
  <c r="E40" i="6" s="1"/>
  <c r="E25" i="6"/>
  <c r="E28" i="6"/>
  <c r="E29" i="6" s="1"/>
  <c r="E13" i="6"/>
  <c r="E14" i="6" s="1"/>
  <c r="E10" i="6"/>
  <c r="E11" i="6"/>
  <c r="E26" i="6"/>
  <c r="E37" i="6"/>
  <c r="E48" i="6"/>
  <c r="E50" i="5"/>
  <c r="E51" i="5" s="1"/>
  <c r="E47" i="5"/>
  <c r="E39" i="5"/>
  <c r="E40" i="5" s="1"/>
  <c r="E36" i="5"/>
  <c r="E25" i="5"/>
  <c r="E28" i="5"/>
  <c r="E29" i="5" s="1"/>
  <c r="E26" i="5"/>
  <c r="E13" i="5"/>
  <c r="E14" i="5" s="1"/>
  <c r="E10" i="5"/>
  <c r="E11" i="5"/>
  <c r="E37" i="5"/>
  <c r="E48" i="5"/>
  <c r="E38" i="6" l="1"/>
  <c r="E49" i="6"/>
  <c r="E27" i="6"/>
  <c r="E12" i="6"/>
  <c r="E49" i="5"/>
  <c r="E38" i="5"/>
  <c r="E27" i="5"/>
  <c r="E12" i="5"/>
</calcChain>
</file>

<file path=xl/sharedStrings.xml><?xml version="1.0" encoding="utf-8"?>
<sst xmlns="http://schemas.openxmlformats.org/spreadsheetml/2006/main" count="189" uniqueCount="40">
  <si>
    <t>m [kg]</t>
  </si>
  <si>
    <t>Valores de tabla</t>
  </si>
  <si>
    <t>T [°C]</t>
  </si>
  <si>
    <t>[atm]</t>
  </si>
  <si>
    <t>∆H [kJ]</t>
  </si>
  <si>
    <t>W [kJ]</t>
  </si>
  <si>
    <t>∆U [kJ]</t>
  </si>
  <si>
    <t>∆G [kJ]</t>
  </si>
  <si>
    <t>T</t>
  </si>
  <si>
    <t>p = 1 bar</t>
  </si>
  <si>
    <t>p = 5 bar</t>
  </si>
  <si>
    <t>p = 10 bar</t>
  </si>
  <si>
    <t>p = 25 bar</t>
  </si>
  <si>
    <t>°C</t>
  </si>
  <si>
    <t>H (kJ/kg)</t>
  </si>
  <si>
    <t>S (kJ/kgK)</t>
  </si>
  <si>
    <r>
      <t>V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/kg)</t>
    </r>
  </si>
  <si>
    <t xml:space="preserve">p= 50 bar </t>
  </si>
  <si>
    <t>p= 75 bar</t>
  </si>
  <si>
    <t>p= 100 bar</t>
  </si>
  <si>
    <t>p= 125 bar</t>
  </si>
  <si>
    <t>p [bar]</t>
  </si>
  <si>
    <t>V [L/kg]</t>
  </si>
  <si>
    <t>H [kJ/kg]</t>
  </si>
  <si>
    <t>S [kJ/kgK]</t>
  </si>
  <si>
    <t>Insertar en las celdas de color amarillo los valores correspondientes</t>
  </si>
  <si>
    <t>∆S [kJ/kgK]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</si>
  <si>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inicial </t>
    </r>
    <r>
      <rPr>
        <b/>
        <sz val="11"/>
        <color theme="1"/>
        <rFont val="Calibri"/>
        <family val="2"/>
        <scheme val="minor"/>
      </rPr>
      <t>[K]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</si>
  <si>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final</t>
    </r>
    <r>
      <rPr>
        <b/>
        <sz val="11"/>
        <color theme="1"/>
        <rFont val="Calibri"/>
        <family val="2"/>
        <scheme val="minor"/>
      </rPr>
      <t xml:space="preserve"> [K]</t>
    </r>
  </si>
  <si>
    <r>
      <t>V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/kg]</t>
    </r>
  </si>
  <si>
    <t>válido de 100 a 800 °C</t>
  </si>
  <si>
    <t>intervalos de 10°C</t>
  </si>
  <si>
    <t>válido de 160 a 800 °C</t>
  </si>
  <si>
    <t>válido de 180 a 800 °C</t>
  </si>
  <si>
    <t>válido de 230 a 800 °C</t>
  </si>
  <si>
    <t>Dr. Juan Carlos Vázquez Lira UNAM FES Zaragoza 2019</t>
  </si>
  <si>
    <t>Con apoyo del programa DGAPA-UNAM-PAPIME PE-200419</t>
  </si>
  <si>
    <t>válido de 450 a 800 °C</t>
  </si>
  <si>
    <t>Proceso isobárico en vapor sobrecalentado</t>
  </si>
  <si>
    <t>drjv0626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</si>
</sst>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vertAlign val="subscript"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0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" fillId="0" borderId="1" xfId="0" applyFont="1" applyBorder="1" applyAlignment="1" applyProtection="1">
      <alignment horizontal="center"/>
      <protection hidden="1"/>
    </xf>
    <xf numFmtId="0" fontId="6" fillId="0" borderId="1" xfId="0" applyFont="1" applyBorder="1" applyAlignment="1" applyProtection="1">
      <alignment horizontal="center"/>
      <protection hidden="1"/>
    </xf>
    <xf numFmtId="164" fontId="6" fillId="0" borderId="1" xfId="0" applyNumberFormat="1" applyFont="1" applyBorder="1" applyAlignment="1" applyProtection="1">
      <alignment horizontal="center"/>
      <protection hidden="1"/>
    </xf>
    <xf numFmtId="165" fontId="6" fillId="0" borderId="1" xfId="0" applyNumberFormat="1" applyFont="1" applyBorder="1" applyAlignment="1" applyProtection="1">
      <alignment horizontal="center"/>
      <protection hidden="1"/>
    </xf>
    <xf numFmtId="166" fontId="6" fillId="0" borderId="1" xfId="0" applyNumberFormat="1" applyFont="1" applyBorder="1" applyAlignment="1" applyProtection="1">
      <alignment horizontal="center"/>
      <protection hidden="1"/>
    </xf>
    <xf numFmtId="166" fontId="7" fillId="0" borderId="1" xfId="0" applyNumberFormat="1" applyFont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165" fontId="7" fillId="0" borderId="1" xfId="0" applyNumberFormat="1" applyFont="1" applyBorder="1" applyAlignment="1" applyProtection="1">
      <alignment horizontal="center"/>
      <protection hidden="1"/>
    </xf>
    <xf numFmtId="164" fontId="7" fillId="0" borderId="1" xfId="0" applyNumberFormat="1" applyFont="1" applyBorder="1" applyAlignment="1" applyProtection="1">
      <alignment horizontal="center"/>
      <protection hidden="1"/>
    </xf>
    <xf numFmtId="0" fontId="1" fillId="11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166" fontId="1" fillId="14" borderId="1" xfId="0" applyNumberFormat="1" applyFont="1" applyFill="1" applyBorder="1" applyAlignment="1" applyProtection="1">
      <alignment horizontal="center"/>
      <protection hidden="1"/>
    </xf>
    <xf numFmtId="0" fontId="0" fillId="12" borderId="1" xfId="0" applyFill="1" applyBorder="1" applyAlignment="1" applyProtection="1">
      <alignment horizontal="center"/>
      <protection locked="0"/>
    </xf>
    <xf numFmtId="0" fontId="1" fillId="12" borderId="1" xfId="0" applyFont="1" applyFill="1" applyBorder="1" applyAlignment="1" applyProtection="1">
      <alignment horizontal="center"/>
      <protection locked="0"/>
    </xf>
    <xf numFmtId="0" fontId="1" fillId="14" borderId="1" xfId="0" applyFont="1" applyFill="1" applyBorder="1" applyAlignment="1" applyProtection="1">
      <alignment horizontal="center"/>
      <protection hidden="1"/>
    </xf>
    <xf numFmtId="0" fontId="1" fillId="13" borderId="1" xfId="0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" fillId="17" borderId="0" xfId="0" applyFont="1" applyFill="1" applyAlignment="1">
      <alignment horizontal="center"/>
    </xf>
    <xf numFmtId="0" fontId="1" fillId="6" borderId="0" xfId="0" applyFont="1" applyFill="1" applyAlignment="1" applyProtection="1">
      <alignment horizontal="center"/>
      <protection hidden="1"/>
    </xf>
    <xf numFmtId="0" fontId="1" fillId="15" borderId="0" xfId="0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protection hidden="1"/>
    </xf>
    <xf numFmtId="0" fontId="1" fillId="13" borderId="5" xfId="0" applyFont="1" applyFill="1" applyBorder="1" applyAlignment="1">
      <alignment horizontal="center"/>
    </xf>
    <xf numFmtId="0" fontId="1" fillId="13" borderId="6" xfId="0" applyFont="1" applyFill="1" applyBorder="1" applyAlignment="1">
      <alignment horizontal="center"/>
    </xf>
    <xf numFmtId="0" fontId="1" fillId="13" borderId="4" xfId="0" applyFont="1" applyFill="1" applyBorder="1" applyAlignment="1">
      <alignment horizontal="center"/>
    </xf>
    <xf numFmtId="0" fontId="1" fillId="12" borderId="4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8</xdr:row>
      <xdr:rowOff>133350</xdr:rowOff>
    </xdr:from>
    <xdr:to>
      <xdr:col>6</xdr:col>
      <xdr:colOff>535304</xdr:colOff>
      <xdr:row>14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1AC5E2-314C-4EDC-B0CE-3EF4AF9F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724025"/>
          <a:ext cx="935354" cy="1238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8</xdr:row>
      <xdr:rowOff>133350</xdr:rowOff>
    </xdr:from>
    <xdr:to>
      <xdr:col>6</xdr:col>
      <xdr:colOff>535304</xdr:colOff>
      <xdr:row>14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0A6697-25C8-453A-884C-2C5C54BF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724025"/>
          <a:ext cx="935354" cy="1238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3AD39-16CC-4630-9C5B-D54692F973B1}">
  <dimension ref="A1:CF1058"/>
  <sheetViews>
    <sheetView tabSelected="1" workbookViewId="0">
      <selection activeCell="P47" sqref="P47"/>
    </sheetView>
  </sheetViews>
  <sheetFormatPr baseColWidth="10" defaultRowHeight="15" x14ac:dyDescent="0.25"/>
  <cols>
    <col min="4" max="4" width="11.85546875" bestFit="1" customWidth="1"/>
  </cols>
  <sheetData>
    <row r="1" spans="1:84" x14ac:dyDescent="0.25">
      <c r="A1" s="31" t="s">
        <v>38</v>
      </c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x14ac:dyDescent="0.25">
      <c r="A2" s="32" t="s">
        <v>25</v>
      </c>
      <c r="B2" s="32"/>
      <c r="C2" s="32"/>
      <c r="D2" s="32"/>
      <c r="E2" s="32"/>
      <c r="F2" s="32"/>
      <c r="G2" s="3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x14ac:dyDescent="0.25">
      <c r="A3" s="32"/>
      <c r="B3" s="32"/>
      <c r="C3" s="32"/>
      <c r="D3" s="32"/>
      <c r="E3" s="32"/>
      <c r="F3" s="32"/>
      <c r="G3" s="3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x14ac:dyDescent="0.25">
      <c r="A5" s="37" t="s">
        <v>0</v>
      </c>
      <c r="B5" s="34">
        <v>10</v>
      </c>
      <c r="C5" s="39" t="s">
        <v>1</v>
      </c>
      <c r="D5" s="39"/>
      <c r="E5" s="39"/>
      <c r="F5" s="39"/>
      <c r="G5" s="3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7.25" x14ac:dyDescent="0.25">
      <c r="A6" s="37" t="s">
        <v>21</v>
      </c>
      <c r="B6" s="36">
        <v>1</v>
      </c>
      <c r="C6" s="9" t="s">
        <v>2</v>
      </c>
      <c r="D6" s="9" t="s">
        <v>23</v>
      </c>
      <c r="E6" s="9" t="s">
        <v>29</v>
      </c>
      <c r="F6" s="9" t="s">
        <v>22</v>
      </c>
      <c r="G6" s="9" t="s">
        <v>24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x14ac:dyDescent="0.25">
      <c r="A7" s="37" t="s">
        <v>3</v>
      </c>
      <c r="B7" s="33">
        <f>B6/1.0325</f>
        <v>0.96852300242130751</v>
      </c>
      <c r="C7" s="47">
        <v>100</v>
      </c>
      <c r="D7" s="36">
        <f>VLOOKUP(C7, tabla1!A3:D73,3,FALSE)</f>
        <v>2674.7</v>
      </c>
      <c r="E7" s="36">
        <f>VLOOKUP(C7, tabla1!A3:D73,2,FALSE)</f>
        <v>1.6950000000000001</v>
      </c>
      <c r="F7" s="36">
        <f>E7*1000</f>
        <v>1695</v>
      </c>
      <c r="G7" s="36">
        <f>VLOOKUP(C7, tabla1!A3:D73,4,FALSE)</f>
        <v>7.3567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8" x14ac:dyDescent="0.35">
      <c r="A8" s="37" t="s">
        <v>27</v>
      </c>
      <c r="B8" s="36">
        <f>C7+273.15</f>
        <v>373.15</v>
      </c>
      <c r="C8" s="47">
        <v>800</v>
      </c>
      <c r="D8" s="36">
        <f>VLOOKUP(C8, tabla1!A3:D73,3,FALSE)</f>
        <v>4157.8999999999996</v>
      </c>
      <c r="E8" s="36">
        <f>VLOOKUP(C8, tabla1!A3:D73,2,FALSE)</f>
        <v>4.9509999999999996</v>
      </c>
      <c r="F8" s="36">
        <f>E8*1000</f>
        <v>4951</v>
      </c>
      <c r="G8" s="36">
        <f>VLOOKUP(C8, tabla1!A3:D73,4,FALSE)</f>
        <v>9.5631000000000004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8" x14ac:dyDescent="0.35">
      <c r="A9" s="37" t="s">
        <v>28</v>
      </c>
      <c r="B9" s="36">
        <f>C8+273.15</f>
        <v>1073.1500000000001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x14ac:dyDescent="0.25">
      <c r="A10" s="1"/>
      <c r="B10" s="1"/>
      <c r="C10" s="1"/>
      <c r="D10" s="38" t="s">
        <v>4</v>
      </c>
      <c r="E10" s="33">
        <f>(D8-D7)*B5</f>
        <v>14831.999999999998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x14ac:dyDescent="0.25">
      <c r="A11" s="40" t="s">
        <v>30</v>
      </c>
      <c r="B11" s="40"/>
      <c r="C11" s="1"/>
      <c r="D11" s="38" t="s">
        <v>5</v>
      </c>
      <c r="E11" s="33">
        <f>((B7*(F8-F7))*(101.325)*B5)/1000</f>
        <v>3195.2949152542369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x14ac:dyDescent="0.25">
      <c r="A12" s="40" t="s">
        <v>31</v>
      </c>
      <c r="B12" s="40"/>
      <c r="C12" s="1"/>
      <c r="D12" s="38" t="s">
        <v>6</v>
      </c>
      <c r="E12" s="33">
        <f>E10-E11</f>
        <v>11636.705084745761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x14ac:dyDescent="0.25">
      <c r="A13" s="1"/>
      <c r="B13" s="1"/>
      <c r="C13" s="1"/>
      <c r="D13" s="38" t="s">
        <v>26</v>
      </c>
      <c r="E13" s="33">
        <f>(G8-G7)*B5</f>
        <v>22.064000000000004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x14ac:dyDescent="0.25">
      <c r="A14" s="1"/>
      <c r="B14" s="1"/>
      <c r="C14" s="1"/>
      <c r="D14" s="38" t="s">
        <v>7</v>
      </c>
      <c r="E14" s="33">
        <f>-E13*(B9-B8)</f>
        <v>-15444.800000000005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x14ac:dyDescent="0.25">
      <c r="A16" s="2"/>
      <c r="B16" s="2"/>
      <c r="C16" s="2"/>
      <c r="D16" s="2"/>
      <c r="E16" s="2"/>
      <c r="F16" s="2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x14ac:dyDescent="0.25">
      <c r="A17" s="41" t="s">
        <v>35</v>
      </c>
      <c r="B17" s="41"/>
      <c r="C17" s="41"/>
      <c r="D17" s="41"/>
      <c r="E17" s="41"/>
      <c r="F17" s="41"/>
      <c r="G17" s="41"/>
      <c r="H17" s="4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x14ac:dyDescent="0.25">
      <c r="A18" s="42" t="s">
        <v>36</v>
      </c>
      <c r="B18" s="42"/>
      <c r="C18" s="42"/>
      <c r="D18" s="42"/>
      <c r="E18" s="42"/>
      <c r="F18" s="42"/>
      <c r="G18" s="42"/>
      <c r="H18" s="4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x14ac:dyDescent="0.25">
      <c r="A19" s="2"/>
      <c r="B19" s="2"/>
      <c r="C19" s="2"/>
      <c r="D19" s="2"/>
      <c r="E19" s="2"/>
      <c r="F19" s="2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x14ac:dyDescent="0.25">
      <c r="A20" s="37" t="s">
        <v>0</v>
      </c>
      <c r="B20" s="34">
        <v>10</v>
      </c>
      <c r="C20" s="39" t="s">
        <v>1</v>
      </c>
      <c r="D20" s="39"/>
      <c r="E20" s="39"/>
      <c r="F20" s="39"/>
      <c r="G20" s="3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ht="17.25" x14ac:dyDescent="0.25">
      <c r="A21" s="37" t="s">
        <v>21</v>
      </c>
      <c r="B21" s="36">
        <v>5</v>
      </c>
      <c r="C21" s="9" t="s">
        <v>2</v>
      </c>
      <c r="D21" s="9" t="s">
        <v>23</v>
      </c>
      <c r="E21" s="9" t="s">
        <v>29</v>
      </c>
      <c r="F21" s="9" t="s">
        <v>22</v>
      </c>
      <c r="G21" s="9" t="s">
        <v>24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x14ac:dyDescent="0.25">
      <c r="A22" s="37" t="s">
        <v>3</v>
      </c>
      <c r="B22" s="33">
        <f>B21/1.0325</f>
        <v>4.8426150121065374</v>
      </c>
      <c r="C22" s="47">
        <v>160</v>
      </c>
      <c r="D22" s="36">
        <f>VLOOKUP(C22, tabla1!A9:G84,6,FALSE)</f>
        <v>2768.2</v>
      </c>
      <c r="E22" s="36">
        <f>VLOOKUP(C22, tabla1!A9:G84,5,FALSE)</f>
        <v>0.38379999999999997</v>
      </c>
      <c r="F22" s="36">
        <f>E22*1000</f>
        <v>383.79999999999995</v>
      </c>
      <c r="G22" s="36">
        <f>VLOOKUP(C22, tabla1!A9:G84,7,FALSE)</f>
        <v>6.8659999999999997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ht="18" x14ac:dyDescent="0.35">
      <c r="A23" s="37" t="s">
        <v>27</v>
      </c>
      <c r="B23" s="36">
        <f>C22+273.15</f>
        <v>433.15</v>
      </c>
      <c r="C23" s="47">
        <v>800</v>
      </c>
      <c r="D23" s="36">
        <f>VLOOKUP(C23, tabla1!A9:G84,6,FALSE)</f>
        <v>4165.1000000000004</v>
      </c>
      <c r="E23" s="36">
        <f>VLOOKUP(C23, tabla1!A9:G84,5,FALSE)</f>
        <v>0.98939999999999995</v>
      </c>
      <c r="F23" s="36">
        <f>E23*1000</f>
        <v>989.4</v>
      </c>
      <c r="G23" s="36">
        <f>VLOOKUP(C23, tabla1!A9:G84,7,FALSE)</f>
        <v>8.8188999999999993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ht="18" x14ac:dyDescent="0.35">
      <c r="A24" s="37" t="s">
        <v>28</v>
      </c>
      <c r="B24" s="36">
        <f>C23+273.15</f>
        <v>1073.1500000000001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x14ac:dyDescent="0.25">
      <c r="A25" s="1"/>
      <c r="B25" s="1"/>
      <c r="C25" s="1"/>
      <c r="D25" s="38" t="s">
        <v>4</v>
      </c>
      <c r="E25" s="33">
        <f>(D23-D22)*B20</f>
        <v>13969.000000000005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x14ac:dyDescent="0.25">
      <c r="A26" s="40" t="s">
        <v>32</v>
      </c>
      <c r="B26" s="40"/>
      <c r="C26" s="1"/>
      <c r="D26" s="38" t="s">
        <v>5</v>
      </c>
      <c r="E26" s="33">
        <f>((B22*(F23-F22))*(101.325)*B20)/1000</f>
        <v>2971.5457627118649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x14ac:dyDescent="0.25">
      <c r="A27" s="40" t="s">
        <v>31</v>
      </c>
      <c r="B27" s="40"/>
      <c r="C27" s="1"/>
      <c r="D27" s="38" t="s">
        <v>6</v>
      </c>
      <c r="E27" s="33">
        <f>E25-E26</f>
        <v>10997.454237288141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x14ac:dyDescent="0.25">
      <c r="A28" s="1"/>
      <c r="B28" s="1"/>
      <c r="C28" s="1"/>
      <c r="D28" s="38" t="s">
        <v>26</v>
      </c>
      <c r="E28" s="33">
        <f>(G23-G22)*B20</f>
        <v>19.528999999999996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x14ac:dyDescent="0.25">
      <c r="A29" s="1"/>
      <c r="B29" s="1"/>
      <c r="C29" s="1"/>
      <c r="D29" s="38" t="s">
        <v>7</v>
      </c>
      <c r="E29" s="33">
        <f>-E28*(B24-B23)</f>
        <v>-12498.56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x14ac:dyDescent="0.25">
      <c r="A31" s="37" t="s">
        <v>0</v>
      </c>
      <c r="B31" s="34">
        <v>10</v>
      </c>
      <c r="C31" s="44" t="s">
        <v>1</v>
      </c>
      <c r="D31" s="45"/>
      <c r="E31" s="45"/>
      <c r="F31" s="45"/>
      <c r="G31" s="4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ht="17.25" x14ac:dyDescent="0.25">
      <c r="A32" s="37" t="s">
        <v>21</v>
      </c>
      <c r="B32" s="36">
        <v>10</v>
      </c>
      <c r="C32" s="9" t="s">
        <v>2</v>
      </c>
      <c r="D32" s="9" t="s">
        <v>23</v>
      </c>
      <c r="E32" s="9" t="s">
        <v>29</v>
      </c>
      <c r="F32" s="9" t="s">
        <v>22</v>
      </c>
      <c r="G32" s="9" t="s">
        <v>24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x14ac:dyDescent="0.25">
      <c r="A33" s="37" t="s">
        <v>3</v>
      </c>
      <c r="B33" s="33">
        <f>B32/1.0325</f>
        <v>9.6852300242130749</v>
      </c>
      <c r="C33" s="47">
        <v>180</v>
      </c>
      <c r="D33" s="36">
        <f>VLOOKUP(C33, tabla1!A11:J84,9,FALSE)</f>
        <v>2777.8</v>
      </c>
      <c r="E33" s="36">
        <f>VLOOKUP(C33, tabla1!A11:J84,8,FALSE)</f>
        <v>0.19450000000000001</v>
      </c>
      <c r="F33" s="36">
        <f>E33*1000</f>
        <v>194.5</v>
      </c>
      <c r="G33" s="36">
        <f>VLOOKUP(C33, tabla1!A11:J84,10,FALSE)</f>
        <v>6.585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ht="18" x14ac:dyDescent="0.35">
      <c r="A34" s="37" t="s">
        <v>27</v>
      </c>
      <c r="B34" s="36">
        <f>C33+273.15</f>
        <v>453.15</v>
      </c>
      <c r="C34" s="47">
        <v>800</v>
      </c>
      <c r="D34" s="36">
        <f>VLOOKUP(C34, tabla1!A11:J84,9,FALSE)</f>
        <v>4153.7</v>
      </c>
      <c r="E34" s="36">
        <f>VLOOKUP(C34, tabla1!A11:J84,8,FALSE)</f>
        <v>0.49419999999999997</v>
      </c>
      <c r="F34" s="36">
        <f>E34*1000</f>
        <v>494.2</v>
      </c>
      <c r="G34" s="36">
        <f>VLOOKUP(C34, tabla1!A11:J84,10,FALSE)</f>
        <v>8.4974000000000007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ht="18" x14ac:dyDescent="0.35">
      <c r="A35" s="37" t="s">
        <v>28</v>
      </c>
      <c r="B35" s="36">
        <f>C34+273.15</f>
        <v>1073.1500000000001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x14ac:dyDescent="0.25">
      <c r="A36" s="1"/>
      <c r="B36" s="1"/>
      <c r="C36" s="1"/>
      <c r="D36" s="38" t="s">
        <v>4</v>
      </c>
      <c r="E36" s="33">
        <f>(D34-D33)*B31</f>
        <v>13758.999999999996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x14ac:dyDescent="0.25">
      <c r="A37" s="40" t="s">
        <v>33</v>
      </c>
      <c r="B37" s="40"/>
      <c r="C37" s="1"/>
      <c r="D37" s="38" t="s">
        <v>5</v>
      </c>
      <c r="E37" s="33">
        <f>((B33*(F34-F33))*(101.325)*B31)/1000</f>
        <v>2941.1237288135594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x14ac:dyDescent="0.25">
      <c r="A38" s="40" t="s">
        <v>31</v>
      </c>
      <c r="B38" s="40"/>
      <c r="C38" s="1"/>
      <c r="D38" s="38" t="s">
        <v>6</v>
      </c>
      <c r="E38" s="33">
        <f>E36-E37</f>
        <v>10817.876271186436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x14ac:dyDescent="0.25">
      <c r="A39" s="1"/>
      <c r="B39" s="1"/>
      <c r="C39" s="1"/>
      <c r="D39" s="38" t="s">
        <v>26</v>
      </c>
      <c r="E39" s="33">
        <f>(G34-G33)*B31</f>
        <v>19.124000000000009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x14ac:dyDescent="0.25">
      <c r="A40" s="1"/>
      <c r="B40" s="1"/>
      <c r="C40" s="1"/>
      <c r="D40" s="38" t="s">
        <v>7</v>
      </c>
      <c r="E40" s="33">
        <f>-E39*(B35-B34)</f>
        <v>-11856.880000000008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x14ac:dyDescent="0.25">
      <c r="A42" s="37" t="s">
        <v>0</v>
      </c>
      <c r="B42" s="34">
        <v>10</v>
      </c>
      <c r="C42" s="44" t="s">
        <v>1</v>
      </c>
      <c r="D42" s="45"/>
      <c r="E42" s="45"/>
      <c r="F42" s="45"/>
      <c r="G42" s="4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ht="17.25" x14ac:dyDescent="0.25">
      <c r="A43" s="37" t="s">
        <v>21</v>
      </c>
      <c r="B43" s="36">
        <v>25</v>
      </c>
      <c r="C43" s="9" t="s">
        <v>2</v>
      </c>
      <c r="D43" s="9" t="s">
        <v>23</v>
      </c>
      <c r="E43" s="9" t="s">
        <v>29</v>
      </c>
      <c r="F43" s="9" t="s">
        <v>22</v>
      </c>
      <c r="G43" s="9" t="s">
        <v>24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x14ac:dyDescent="0.25">
      <c r="A44" s="37" t="s">
        <v>3</v>
      </c>
      <c r="B44" s="33">
        <f>B43/1.0325</f>
        <v>24.213075060532688</v>
      </c>
      <c r="C44" s="47">
        <v>230</v>
      </c>
      <c r="D44" s="36">
        <f>VLOOKUP(C44, tabla1!A16:M84,12,FALSE)</f>
        <v>2824.7</v>
      </c>
      <c r="E44" s="36">
        <f>VLOOKUP(C44, tabla1!A16:M84,11,FALSE)</f>
        <v>8.1750000000000003E-2</v>
      </c>
      <c r="F44" s="36">
        <f>E44*1000</f>
        <v>81.75</v>
      </c>
      <c r="G44" s="36">
        <f>VLOOKUP(C44, tabla1!A16:M84,13,FALSE)</f>
        <v>6.3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ht="18" x14ac:dyDescent="0.35">
      <c r="A45" s="37" t="s">
        <v>27</v>
      </c>
      <c r="B45" s="36">
        <f>C44+273.15</f>
        <v>503.15</v>
      </c>
      <c r="C45" s="47">
        <v>800</v>
      </c>
      <c r="D45" s="36">
        <f>VLOOKUP(C45, tabla1!A16:M84,12,FALSE)</f>
        <v>4143.7</v>
      </c>
      <c r="E45" s="36">
        <f>VLOOKUP(C45, tabla1!A16:M84,11,FALSE)</f>
        <v>0.19700000000000001</v>
      </c>
      <c r="F45" s="36">
        <f>E45*1000</f>
        <v>197</v>
      </c>
      <c r="G45" s="36">
        <f>VLOOKUP(C45, tabla1!A16:M84,13,FALSE)</f>
        <v>8.0694999999999997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ht="18" x14ac:dyDescent="0.35">
      <c r="A46" s="37" t="s">
        <v>28</v>
      </c>
      <c r="B46" s="36">
        <f>C45+273.15</f>
        <v>1073.1500000000001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x14ac:dyDescent="0.25">
      <c r="A47" s="1"/>
      <c r="B47" s="1"/>
      <c r="C47" s="1"/>
      <c r="D47" s="38" t="s">
        <v>4</v>
      </c>
      <c r="E47" s="33">
        <f>(D45-D44)*B42</f>
        <v>13190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x14ac:dyDescent="0.25">
      <c r="A48" s="40" t="s">
        <v>34</v>
      </c>
      <c r="B48" s="40"/>
      <c r="C48" s="1"/>
      <c r="D48" s="38" t="s">
        <v>5</v>
      </c>
      <c r="E48" s="33">
        <f>((B44*(F45-F44))*(101.325)*B42)/1000</f>
        <v>2827.5317796610166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x14ac:dyDescent="0.25">
      <c r="A49" s="40" t="s">
        <v>31</v>
      </c>
      <c r="B49" s="40"/>
      <c r="C49" s="1"/>
      <c r="D49" s="38" t="s">
        <v>6</v>
      </c>
      <c r="E49" s="33">
        <f>E47-E48</f>
        <v>10362.468220338984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x14ac:dyDescent="0.25">
      <c r="A50" s="1"/>
      <c r="B50" s="1"/>
      <c r="C50" s="1"/>
      <c r="D50" s="38" t="s">
        <v>26</v>
      </c>
      <c r="E50" s="33">
        <f>(G45-G44)*B42</f>
        <v>17.695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x14ac:dyDescent="0.25">
      <c r="A51" s="1"/>
      <c r="B51" s="1"/>
      <c r="C51" s="1"/>
      <c r="D51" s="38" t="s">
        <v>7</v>
      </c>
      <c r="E51" s="33">
        <f>-E50*(B46-B45)</f>
        <v>-10086.150000000001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  <row r="481" spans="1: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</row>
    <row r="482" spans="1: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</row>
    <row r="483" spans="1: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</row>
    <row r="484" spans="1: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</row>
    <row r="485" spans="1: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</row>
    <row r="486" spans="1: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</row>
    <row r="487" spans="1: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</row>
    <row r="488" spans="1: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</row>
    <row r="489" spans="1: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</row>
    <row r="490" spans="1: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</row>
    <row r="491" spans="1: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</row>
    <row r="492" spans="1: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</row>
    <row r="493" spans="1: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</row>
    <row r="494" spans="1: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</row>
    <row r="495" spans="1: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</row>
    <row r="496" spans="1: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</row>
    <row r="497" spans="1: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</row>
    <row r="498" spans="1: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</row>
    <row r="499" spans="1: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</row>
    <row r="500" spans="1: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</row>
    <row r="501" spans="1: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</row>
    <row r="502" spans="1: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</row>
    <row r="503" spans="1: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</row>
    <row r="504" spans="1: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</row>
    <row r="505" spans="1: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</row>
    <row r="506" spans="1: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</row>
    <row r="507" spans="1: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</row>
    <row r="508" spans="1: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</row>
    <row r="509" spans="1: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</row>
    <row r="510" spans="1: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</row>
    <row r="511" spans="1: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</row>
    <row r="512" spans="1: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</row>
    <row r="513" spans="1: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</row>
    <row r="514" spans="1: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</row>
    <row r="515" spans="1: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</row>
    <row r="516" spans="1: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</row>
    <row r="517" spans="1: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</row>
    <row r="518" spans="1: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</row>
    <row r="519" spans="1: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</row>
    <row r="520" spans="1: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</row>
    <row r="521" spans="1: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</row>
    <row r="522" spans="1: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</row>
    <row r="523" spans="1: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</row>
    <row r="524" spans="1: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</row>
    <row r="525" spans="1: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</row>
    <row r="526" spans="1: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</row>
    <row r="527" spans="1: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</row>
    <row r="528" spans="1: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</row>
    <row r="529" spans="1: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</row>
    <row r="530" spans="1: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</row>
    <row r="531" spans="1: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</row>
    <row r="532" spans="1: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</row>
    <row r="533" spans="1: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</row>
    <row r="534" spans="1: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</row>
    <row r="535" spans="1: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</row>
    <row r="536" spans="1: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</row>
    <row r="537" spans="1: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</row>
    <row r="538" spans="1: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</row>
    <row r="539" spans="1: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</row>
    <row r="540" spans="1: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</row>
    <row r="541" spans="1: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</row>
    <row r="542" spans="1: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</row>
    <row r="543" spans="1: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</row>
    <row r="544" spans="1: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</row>
    <row r="545" spans="1: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</row>
    <row r="546" spans="1: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</row>
    <row r="547" spans="1: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</row>
    <row r="548" spans="1: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</row>
    <row r="549" spans="1: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</row>
    <row r="550" spans="1: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</row>
    <row r="551" spans="1: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</row>
    <row r="552" spans="1: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</row>
    <row r="553" spans="1: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</row>
    <row r="554" spans="1: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</row>
    <row r="555" spans="1: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</row>
    <row r="556" spans="1: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</row>
    <row r="557" spans="1: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</row>
    <row r="558" spans="1: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</row>
    <row r="559" spans="1: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</row>
    <row r="560" spans="1: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</row>
    <row r="561" spans="1: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</row>
    <row r="562" spans="1: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</row>
    <row r="563" spans="1: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</row>
    <row r="564" spans="1: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</row>
    <row r="565" spans="1: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</row>
    <row r="566" spans="1: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</row>
    <row r="567" spans="1: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pans="1: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pans="1: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pans="1: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pans="1: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pans="1: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pans="1: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</row>
    <row r="574" spans="1: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pans="1: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</row>
    <row r="576" spans="1: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</row>
    <row r="577" spans="1: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</row>
    <row r="578" spans="1: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</row>
    <row r="579" spans="1: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</row>
    <row r="580" spans="1: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</row>
    <row r="581" spans="1: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</row>
    <row r="582" spans="1: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</row>
    <row r="583" spans="1: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</row>
    <row r="584" spans="1: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</row>
    <row r="585" spans="1: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</row>
    <row r="586" spans="1: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</row>
    <row r="587" spans="1: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</row>
    <row r="588" spans="1: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</row>
    <row r="589" spans="1: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</row>
    <row r="590" spans="1: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</row>
    <row r="591" spans="1: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</row>
    <row r="592" spans="1: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</row>
    <row r="593" spans="1: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</row>
    <row r="594" spans="1: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</row>
    <row r="595" spans="1: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</row>
    <row r="596" spans="1: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</row>
    <row r="597" spans="1: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</row>
    <row r="598" spans="1: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</row>
    <row r="599" spans="1: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</row>
    <row r="600" spans="1: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</row>
    <row r="601" spans="1: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</row>
    <row r="602" spans="1: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</row>
    <row r="603" spans="1: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</row>
    <row r="604" spans="1: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</row>
    <row r="605" spans="1: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</row>
    <row r="606" spans="1: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</row>
    <row r="607" spans="1: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</row>
    <row r="608" spans="1: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1: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1: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1: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1: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1: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1: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1: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1: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</row>
    <row r="617" spans="1: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</row>
    <row r="618" spans="1: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1: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</row>
    <row r="620" spans="1: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1: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</row>
    <row r="622" spans="1: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</row>
    <row r="623" spans="1: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</row>
    <row r="624" spans="1: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</row>
    <row r="625" spans="1: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</row>
    <row r="626" spans="1: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</row>
    <row r="627" spans="1: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</row>
    <row r="628" spans="1: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</row>
    <row r="629" spans="1: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</row>
    <row r="630" spans="1: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</row>
    <row r="631" spans="1: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</row>
    <row r="632" spans="1: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</row>
    <row r="633" spans="1: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</row>
    <row r="634" spans="1: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</row>
    <row r="635" spans="1: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</row>
    <row r="636" spans="1: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</row>
    <row r="637" spans="1: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</row>
    <row r="638" spans="1: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</row>
    <row r="639" spans="1: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</row>
    <row r="640" spans="1: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</row>
    <row r="641" spans="1: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</row>
    <row r="642" spans="1: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</row>
    <row r="643" spans="1: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</row>
    <row r="644" spans="1: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</row>
    <row r="645" spans="1: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</row>
    <row r="646" spans="1: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</row>
    <row r="647" spans="1: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</row>
    <row r="648" spans="1: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</row>
    <row r="649" spans="1: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</row>
    <row r="650" spans="1: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</row>
    <row r="651" spans="1: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</row>
    <row r="652" spans="1: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</row>
    <row r="653" spans="1: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</row>
    <row r="654" spans="1: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</row>
    <row r="655" spans="1: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</row>
    <row r="656" spans="1: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</row>
    <row r="657" spans="1: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</row>
    <row r="658" spans="1: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</row>
    <row r="659" spans="1: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</row>
    <row r="660" spans="1: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</row>
    <row r="661" spans="1: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</row>
    <row r="662" spans="1: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</row>
    <row r="663" spans="1: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</row>
    <row r="664" spans="1: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</row>
    <row r="665" spans="1: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</row>
    <row r="666" spans="1: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</row>
    <row r="667" spans="1: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</row>
    <row r="668" spans="1: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</row>
    <row r="669" spans="1: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</row>
    <row r="670" spans="1: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</row>
    <row r="671" spans="1: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</row>
    <row r="672" spans="1: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</row>
    <row r="673" spans="1: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</row>
    <row r="674" spans="1: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</row>
    <row r="675" spans="1: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</row>
    <row r="676" spans="1: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</row>
    <row r="677" spans="1: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</row>
    <row r="678" spans="1: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</row>
    <row r="679" spans="1: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</row>
    <row r="680" spans="1: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</row>
    <row r="681" spans="1: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</row>
    <row r="682" spans="1: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</row>
    <row r="683" spans="1: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</row>
    <row r="684" spans="1: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</row>
    <row r="685" spans="1: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</row>
    <row r="686" spans="1: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</row>
    <row r="687" spans="1: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</row>
    <row r="688" spans="1: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</row>
    <row r="689" spans="1: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</row>
    <row r="690" spans="1: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</row>
    <row r="691" spans="1: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</row>
    <row r="692" spans="1: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</row>
    <row r="693" spans="1: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</row>
    <row r="694" spans="1: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</row>
    <row r="695" spans="1: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</row>
    <row r="696" spans="1: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</row>
    <row r="697" spans="1: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</row>
    <row r="698" spans="1: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</row>
    <row r="699" spans="1: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</row>
    <row r="700" spans="1: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</row>
    <row r="701" spans="1: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</row>
    <row r="702" spans="1: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</row>
    <row r="703" spans="1: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</row>
    <row r="704" spans="1: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</row>
    <row r="705" spans="1: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</row>
    <row r="706" spans="1: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</row>
    <row r="707" spans="1: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</row>
    <row r="708" spans="1: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</row>
    <row r="709" spans="1: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</row>
    <row r="710" spans="1: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</row>
    <row r="711" spans="1: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</row>
    <row r="712" spans="1: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</row>
    <row r="713" spans="1: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</row>
    <row r="714" spans="1: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</row>
    <row r="715" spans="1: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</row>
    <row r="716" spans="1: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</row>
    <row r="717" spans="1: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</row>
    <row r="718" spans="1: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</row>
    <row r="719" spans="1: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</row>
    <row r="720" spans="1: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</row>
    <row r="721" spans="1: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</row>
    <row r="722" spans="1: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</row>
    <row r="723" spans="1: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</row>
    <row r="724" spans="1: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</row>
    <row r="725" spans="1: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</row>
    <row r="726" spans="1: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</row>
    <row r="727" spans="1: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</row>
    <row r="728" spans="1: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</row>
    <row r="729" spans="1: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</row>
    <row r="730" spans="1: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</row>
    <row r="731" spans="1: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</row>
    <row r="732" spans="1: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</row>
    <row r="733" spans="1: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</row>
    <row r="734" spans="1: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</row>
    <row r="735" spans="1: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</row>
    <row r="736" spans="1: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</row>
    <row r="737" spans="1: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</row>
    <row r="738" spans="1: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</row>
    <row r="739" spans="1: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</row>
    <row r="740" spans="1: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</row>
    <row r="741" spans="1: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</row>
    <row r="742" spans="1: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</row>
    <row r="743" spans="1: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</row>
    <row r="744" spans="1: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</row>
    <row r="745" spans="1: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</row>
    <row r="746" spans="1: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</row>
    <row r="747" spans="1: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</row>
    <row r="748" spans="1: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</row>
    <row r="749" spans="1: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</row>
    <row r="750" spans="1: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</row>
    <row r="751" spans="1: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</row>
    <row r="752" spans="1: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</row>
    <row r="753" spans="1: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</row>
    <row r="754" spans="1: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</row>
    <row r="755" spans="1: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</row>
    <row r="756" spans="1: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</row>
    <row r="757" spans="1: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</row>
    <row r="758" spans="1: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</row>
    <row r="759" spans="1: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</row>
    <row r="760" spans="1: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</row>
    <row r="761" spans="1: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</row>
    <row r="762" spans="1: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</row>
    <row r="763" spans="1: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</row>
    <row r="764" spans="1: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</row>
    <row r="765" spans="1: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</row>
    <row r="766" spans="1: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</row>
    <row r="767" spans="1: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</row>
    <row r="768" spans="1: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</row>
    <row r="769" spans="1: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</row>
    <row r="770" spans="1: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</row>
    <row r="771" spans="1: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</row>
    <row r="772" spans="1: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</row>
    <row r="773" spans="1: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</row>
    <row r="774" spans="1: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</row>
    <row r="775" spans="1: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</row>
    <row r="776" spans="1: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</row>
    <row r="777" spans="1: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</row>
    <row r="778" spans="1: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</row>
    <row r="779" spans="1: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</row>
    <row r="780" spans="1: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</row>
    <row r="781" spans="1: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</row>
    <row r="782" spans="1: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</row>
    <row r="783" spans="1: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</row>
    <row r="784" spans="1: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</row>
    <row r="785" spans="1: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</row>
    <row r="786" spans="1: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</row>
    <row r="787" spans="1: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</row>
    <row r="788" spans="1: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</row>
    <row r="789" spans="1: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</row>
    <row r="790" spans="1: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</row>
    <row r="791" spans="1: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</row>
    <row r="792" spans="1: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</row>
    <row r="793" spans="1: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</row>
    <row r="794" spans="1: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</row>
    <row r="795" spans="1: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</row>
    <row r="796" spans="1: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</row>
    <row r="797" spans="1: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</row>
    <row r="798" spans="1: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</row>
    <row r="799" spans="1: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</row>
    <row r="800" spans="1: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</row>
    <row r="801" spans="1: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</row>
    <row r="802" spans="1: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</row>
    <row r="803" spans="1: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</row>
    <row r="804" spans="1: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</row>
    <row r="805" spans="1: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</row>
    <row r="806" spans="1: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</row>
    <row r="807" spans="1: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</row>
    <row r="808" spans="1: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</row>
    <row r="809" spans="1: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</row>
    <row r="810" spans="1: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</row>
    <row r="811" spans="1: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</row>
    <row r="812" spans="1: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</row>
    <row r="813" spans="1: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</row>
    <row r="814" spans="1: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</row>
    <row r="815" spans="1: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</row>
    <row r="816" spans="1: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</row>
    <row r="817" spans="1: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</row>
    <row r="818" spans="1: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</row>
    <row r="819" spans="1: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</row>
    <row r="820" spans="1: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</row>
    <row r="821" spans="1: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</row>
    <row r="822" spans="1: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</row>
    <row r="823" spans="1: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</row>
    <row r="824" spans="1: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</row>
    <row r="825" spans="1: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</row>
    <row r="826" spans="1: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</row>
    <row r="827" spans="1: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</row>
    <row r="828" spans="1: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</row>
    <row r="829" spans="1: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</row>
    <row r="830" spans="1: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</row>
    <row r="831" spans="1: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</row>
    <row r="832" spans="1: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</row>
    <row r="833" spans="1: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</row>
    <row r="834" spans="1: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</row>
    <row r="835" spans="1: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</row>
    <row r="836" spans="1: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</row>
    <row r="837" spans="1: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</row>
    <row r="838" spans="1: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</row>
    <row r="839" spans="1: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</row>
    <row r="840" spans="1: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</row>
    <row r="841" spans="1: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</row>
    <row r="842" spans="1: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</row>
    <row r="843" spans="1: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</row>
    <row r="844" spans="1: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</row>
    <row r="845" spans="1: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</row>
    <row r="846" spans="1: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</row>
    <row r="847" spans="1: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</row>
    <row r="848" spans="1: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</row>
    <row r="849" spans="1: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</row>
    <row r="850" spans="1: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</row>
    <row r="851" spans="1: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</row>
    <row r="852" spans="1: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</row>
    <row r="853" spans="1: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</row>
    <row r="854" spans="1: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</row>
    <row r="855" spans="1: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</row>
    <row r="856" spans="1: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</row>
    <row r="857" spans="1: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</row>
    <row r="858" spans="1: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</row>
    <row r="859" spans="1: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</row>
    <row r="860" spans="1: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</row>
    <row r="861" spans="1: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</row>
    <row r="862" spans="1: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</row>
    <row r="863" spans="1: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</row>
    <row r="864" spans="1: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</row>
    <row r="865" spans="1: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</row>
    <row r="866" spans="1: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</row>
    <row r="867" spans="1: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</row>
    <row r="868" spans="1: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</row>
    <row r="869" spans="1: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</row>
    <row r="870" spans="1: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</row>
    <row r="871" spans="1: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</row>
    <row r="872" spans="1: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</row>
    <row r="873" spans="1: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</row>
    <row r="874" spans="1: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</row>
    <row r="875" spans="1: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</row>
    <row r="876" spans="1: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</row>
    <row r="877" spans="1: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</row>
    <row r="878" spans="1: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</row>
    <row r="879" spans="1: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</row>
    <row r="880" spans="1: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</row>
    <row r="881" spans="1: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</row>
    <row r="882" spans="1: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</row>
    <row r="883" spans="1: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</row>
    <row r="884" spans="1: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</row>
    <row r="885" spans="1: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</row>
    <row r="886" spans="1: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</row>
    <row r="887" spans="1: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</row>
    <row r="888" spans="1: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</row>
    <row r="889" spans="1: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</row>
    <row r="890" spans="1: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</row>
    <row r="891" spans="1: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</row>
    <row r="892" spans="1: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</row>
    <row r="893" spans="1: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</row>
    <row r="894" spans="1: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</row>
    <row r="895" spans="1: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</row>
    <row r="896" spans="1: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</row>
    <row r="897" spans="1: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</row>
    <row r="898" spans="1: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</row>
    <row r="899" spans="1: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</row>
    <row r="900" spans="1: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</row>
    <row r="901" spans="1: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</row>
    <row r="902" spans="1: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</row>
    <row r="903" spans="1: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</row>
    <row r="904" spans="1: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</row>
    <row r="905" spans="1: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</row>
    <row r="906" spans="1: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</row>
    <row r="907" spans="1: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</row>
    <row r="908" spans="1: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</row>
    <row r="909" spans="1: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</row>
    <row r="910" spans="1: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</row>
    <row r="911" spans="1: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</row>
    <row r="912" spans="1: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</row>
    <row r="913" spans="1: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</row>
    <row r="914" spans="1: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</row>
    <row r="915" spans="1: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</row>
    <row r="916" spans="1: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</row>
    <row r="917" spans="1: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</row>
    <row r="918" spans="1: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</row>
    <row r="919" spans="1: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</row>
    <row r="920" spans="1: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</row>
    <row r="921" spans="1: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</row>
    <row r="922" spans="1: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</row>
    <row r="923" spans="1: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</row>
    <row r="924" spans="1: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</row>
    <row r="925" spans="1: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</row>
    <row r="926" spans="1: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</row>
    <row r="927" spans="1: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</row>
    <row r="928" spans="1: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</row>
    <row r="929" spans="1: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</row>
    <row r="930" spans="1: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</row>
    <row r="931" spans="1: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</row>
    <row r="932" spans="1: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</row>
    <row r="933" spans="1: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</row>
    <row r="934" spans="1: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</row>
    <row r="935" spans="1: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</row>
    <row r="936" spans="1: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</row>
    <row r="937" spans="1: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</row>
    <row r="938" spans="1: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</row>
    <row r="939" spans="1: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</row>
    <row r="940" spans="1: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</row>
    <row r="941" spans="1: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</row>
    <row r="942" spans="1: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</row>
    <row r="943" spans="1: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</row>
    <row r="944" spans="1: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</row>
    <row r="945" spans="1: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</row>
    <row r="946" spans="1: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</row>
    <row r="947" spans="1: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</row>
    <row r="948" spans="1: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</row>
    <row r="949" spans="1: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</row>
    <row r="950" spans="1: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</row>
    <row r="951" spans="1: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</row>
    <row r="952" spans="1: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</row>
    <row r="953" spans="1: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</row>
    <row r="954" spans="1: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</row>
    <row r="955" spans="1: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</row>
    <row r="956" spans="1: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</row>
    <row r="957" spans="1: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</row>
    <row r="958" spans="1: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</row>
    <row r="959" spans="1: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</row>
    <row r="960" spans="1: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</row>
    <row r="961" spans="1: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</row>
    <row r="962" spans="1: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</row>
    <row r="963" spans="1: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</row>
    <row r="964" spans="1: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</row>
    <row r="965" spans="1: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</row>
    <row r="966" spans="1: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</row>
    <row r="967" spans="1: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</row>
    <row r="968" spans="1: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</row>
    <row r="969" spans="1: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</row>
    <row r="970" spans="1: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</row>
    <row r="971" spans="1: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</row>
    <row r="972" spans="1: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</row>
    <row r="973" spans="1: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</row>
    <row r="974" spans="1: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</row>
    <row r="975" spans="1: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</row>
    <row r="976" spans="1: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</row>
    <row r="977" spans="1: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</row>
    <row r="978" spans="1: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</row>
    <row r="979" spans="1: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</row>
    <row r="980" spans="1: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</row>
    <row r="981" spans="1: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</row>
    <row r="982" spans="1: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</row>
    <row r="983" spans="1: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</row>
    <row r="984" spans="1: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</row>
    <row r="985" spans="1: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</row>
    <row r="986" spans="1: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</row>
    <row r="987" spans="1: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</row>
    <row r="988" spans="1: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</row>
    <row r="989" spans="1: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</row>
    <row r="990" spans="1: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</row>
    <row r="991" spans="1: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</row>
    <row r="992" spans="1: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</row>
    <row r="993" spans="1: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</row>
    <row r="994" spans="1: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</row>
    <row r="995" spans="1: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</row>
    <row r="996" spans="1: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</row>
    <row r="997" spans="1: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</row>
    <row r="998" spans="1: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</row>
    <row r="999" spans="1: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</row>
    <row r="1000" spans="1: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</row>
    <row r="1001" spans="1: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</row>
    <row r="1002" spans="1: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</row>
    <row r="1003" spans="1: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</row>
    <row r="1004" spans="1: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</row>
    <row r="1005" spans="1: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</row>
    <row r="1006" spans="1: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</row>
    <row r="1007" spans="1: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</row>
    <row r="1008" spans="1: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</row>
    <row r="1009" spans="1: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</row>
    <row r="1010" spans="1: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</row>
    <row r="1011" spans="1: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</row>
    <row r="1012" spans="1: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</row>
    <row r="1013" spans="1: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</row>
    <row r="1014" spans="1: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</row>
    <row r="1015" spans="1: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</row>
    <row r="1016" spans="1: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</row>
    <row r="1017" spans="1: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</row>
    <row r="1018" spans="1: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</row>
    <row r="1019" spans="1: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</row>
    <row r="1020" spans="1: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</row>
    <row r="1021" spans="1: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</row>
    <row r="1022" spans="1: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</row>
    <row r="1023" spans="1: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</row>
    <row r="1024" spans="1: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</row>
    <row r="1025" spans="1: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</row>
    <row r="1026" spans="1: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</row>
    <row r="1027" spans="1: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</row>
    <row r="1028" spans="1: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</row>
    <row r="1029" spans="1: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</row>
    <row r="1030" spans="1: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</row>
    <row r="1031" spans="1: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</row>
    <row r="1032" spans="1: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</row>
    <row r="1033" spans="1: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</row>
    <row r="1034" spans="1: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</row>
    <row r="1035" spans="1: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</row>
    <row r="1036" spans="1: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</row>
    <row r="1037" spans="1: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</row>
    <row r="1038" spans="1: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</row>
    <row r="1039" spans="1: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</row>
    <row r="1040" spans="1: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</row>
    <row r="1041" spans="1: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</row>
    <row r="1042" spans="1: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</row>
    <row r="1043" spans="1: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</row>
    <row r="1044" spans="1: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</row>
    <row r="1045" spans="1: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</row>
    <row r="1046" spans="1: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</row>
    <row r="1047" spans="1: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</row>
    <row r="1048" spans="1: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</row>
    <row r="1049" spans="1: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</row>
    <row r="1050" spans="1: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</row>
    <row r="1051" spans="1: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</row>
    <row r="1052" spans="1: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</row>
    <row r="1053" spans="1: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</row>
    <row r="1054" spans="1: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</row>
    <row r="1055" spans="1: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</row>
    <row r="1056" spans="1: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</row>
    <row r="1057" spans="1: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</row>
    <row r="1058" spans="1: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</row>
  </sheetData>
  <sheetProtection algorithmName="SHA-512" hashValue="ytkKU2C87v+S2qMzQvqiOtby7u+yZMgG3FeTIJ9QeQDXzWjZHWJeTeA3lHu9eGgT9iBef7i6bUxRGrQd6XPdqQ==" saltValue="UcsM2vNzJlfviCgoZ3XzQA==" spinCount="100000" sheet="1" objects="1" scenarios="1"/>
  <mergeCells count="16">
    <mergeCell ref="A18:G18"/>
    <mergeCell ref="C31:G31"/>
    <mergeCell ref="C42:G42"/>
    <mergeCell ref="A26:B26"/>
    <mergeCell ref="A27:B27"/>
    <mergeCell ref="A37:B37"/>
    <mergeCell ref="A38:B38"/>
    <mergeCell ref="A48:B48"/>
    <mergeCell ref="A49:B49"/>
    <mergeCell ref="A1:G1"/>
    <mergeCell ref="A2:G3"/>
    <mergeCell ref="C5:G5"/>
    <mergeCell ref="C20:G20"/>
    <mergeCell ref="A11:B11"/>
    <mergeCell ref="A12:B12"/>
    <mergeCell ref="A17:G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A2D34-E6B4-4090-B265-66267FBA6A6C}">
  <dimension ref="A1:CF1058"/>
  <sheetViews>
    <sheetView workbookViewId="0">
      <selection activeCell="L9" sqref="L9"/>
    </sheetView>
  </sheetViews>
  <sheetFormatPr baseColWidth="10" defaultRowHeight="15" x14ac:dyDescent="0.25"/>
  <cols>
    <col min="4" max="4" width="11.85546875" bestFit="1" customWidth="1"/>
  </cols>
  <sheetData>
    <row r="1" spans="1:84" x14ac:dyDescent="0.25">
      <c r="A1" s="31" t="s">
        <v>38</v>
      </c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x14ac:dyDescent="0.25">
      <c r="A2" s="32" t="s">
        <v>25</v>
      </c>
      <c r="B2" s="32"/>
      <c r="C2" s="32"/>
      <c r="D2" s="32"/>
      <c r="E2" s="32"/>
      <c r="F2" s="32"/>
      <c r="G2" s="3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x14ac:dyDescent="0.25">
      <c r="A3" s="32"/>
      <c r="B3" s="32"/>
      <c r="C3" s="32"/>
      <c r="D3" s="32"/>
      <c r="E3" s="32"/>
      <c r="F3" s="32"/>
      <c r="G3" s="3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x14ac:dyDescent="0.25">
      <c r="A5" s="37" t="s">
        <v>0</v>
      </c>
      <c r="B5" s="35">
        <v>10</v>
      </c>
      <c r="C5" s="39" t="s">
        <v>1</v>
      </c>
      <c r="D5" s="39"/>
      <c r="E5" s="39"/>
      <c r="F5" s="39"/>
      <c r="G5" s="3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7.25" x14ac:dyDescent="0.25">
      <c r="A6" s="37" t="s">
        <v>21</v>
      </c>
      <c r="B6" s="36">
        <v>50</v>
      </c>
      <c r="C6" s="9" t="s">
        <v>2</v>
      </c>
      <c r="D6" s="9" t="s">
        <v>23</v>
      </c>
      <c r="E6" s="9" t="s">
        <v>29</v>
      </c>
      <c r="F6" s="9" t="s">
        <v>22</v>
      </c>
      <c r="G6" s="9" t="s">
        <v>24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x14ac:dyDescent="0.25">
      <c r="A7" s="37" t="s">
        <v>3</v>
      </c>
      <c r="B7" s="33">
        <f>B6/1.0325</f>
        <v>48.426150121065376</v>
      </c>
      <c r="C7" s="47">
        <v>450</v>
      </c>
      <c r="D7" s="36">
        <f>VLOOKUP(C7, tabla2!A3:M38,3,FALSE)</f>
        <v>3315.3</v>
      </c>
      <c r="E7" s="36">
        <f>VLOOKUP(C7, tabla2!A3:M38,2,FALSE)</f>
        <v>6.3240000000000005E-2</v>
      </c>
      <c r="F7" s="36">
        <f>E7*1000</f>
        <v>63.24</v>
      </c>
      <c r="G7" s="36">
        <f>VLOOKUP(C7, tabla2!A3:M38,4,FALSE)</f>
        <v>6.8173000000000004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8" x14ac:dyDescent="0.35">
      <c r="A8" s="37" t="s">
        <v>27</v>
      </c>
      <c r="B8" s="36">
        <f>C7+273.15</f>
        <v>723.15</v>
      </c>
      <c r="C8" s="47">
        <v>800</v>
      </c>
      <c r="D8" s="36">
        <f>VLOOKUP(C8, tabla2!A3:M38,3,FALSE)</f>
        <v>4135</v>
      </c>
      <c r="E8" s="36">
        <f>VLOOKUP(C8, tabla2!A3:M38,2,FALSE)</f>
        <v>9.7989999999999994E-2</v>
      </c>
      <c r="F8" s="36">
        <f>E8*1000</f>
        <v>97.99</v>
      </c>
      <c r="G8" s="36">
        <f>VLOOKUP(C8, tabla2!A3:M38,4,FALSE)</f>
        <v>7.7412000000000001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8" x14ac:dyDescent="0.35">
      <c r="A9" s="37" t="s">
        <v>28</v>
      </c>
      <c r="B9" s="36">
        <f>C8+273.15</f>
        <v>1073.1500000000001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x14ac:dyDescent="0.25">
      <c r="A10" s="1"/>
      <c r="B10" s="1"/>
      <c r="C10" s="1"/>
      <c r="D10" s="38" t="s">
        <v>4</v>
      </c>
      <c r="E10" s="33">
        <f>(D8-D7)*B5</f>
        <v>8196.9999999999982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x14ac:dyDescent="0.25">
      <c r="A11" s="40" t="s">
        <v>37</v>
      </c>
      <c r="B11" s="40"/>
      <c r="C11" s="1"/>
      <c r="D11" s="38" t="s">
        <v>5</v>
      </c>
      <c r="E11" s="33">
        <f>((B7*(F8-F7))*(101.325)*B5)/1000</f>
        <v>1705.1059322033896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x14ac:dyDescent="0.25">
      <c r="A12" s="40" t="s">
        <v>31</v>
      </c>
      <c r="B12" s="40"/>
      <c r="C12" s="1"/>
      <c r="D12" s="38" t="s">
        <v>6</v>
      </c>
      <c r="E12" s="33">
        <f>E10-E11</f>
        <v>6491.8940677966084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x14ac:dyDescent="0.25">
      <c r="A13" s="1"/>
      <c r="B13" s="1"/>
      <c r="C13" s="1"/>
      <c r="D13" s="38" t="s">
        <v>26</v>
      </c>
      <c r="E13" s="33">
        <f>(G8-G7)*B5</f>
        <v>9.2389999999999972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x14ac:dyDescent="0.25">
      <c r="A14" s="1"/>
      <c r="B14" s="1"/>
      <c r="C14" s="1"/>
      <c r="D14" s="38" t="s">
        <v>7</v>
      </c>
      <c r="E14" s="33">
        <f>-E13*(B9-B8)</f>
        <v>-3233.65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x14ac:dyDescent="0.25">
      <c r="A16" s="2"/>
      <c r="B16" s="2"/>
      <c r="C16" s="2"/>
      <c r="D16" s="2"/>
      <c r="E16" s="2"/>
      <c r="F16" s="2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x14ac:dyDescent="0.25">
      <c r="A17" s="41" t="s">
        <v>35</v>
      </c>
      <c r="B17" s="41"/>
      <c r="C17" s="41"/>
      <c r="D17" s="41"/>
      <c r="E17" s="41"/>
      <c r="F17" s="41"/>
      <c r="G17" s="41"/>
      <c r="H17" s="4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x14ac:dyDescent="0.25">
      <c r="A18" s="42" t="s">
        <v>36</v>
      </c>
      <c r="B18" s="42"/>
      <c r="C18" s="42"/>
      <c r="D18" s="42"/>
      <c r="E18" s="42"/>
      <c r="F18" s="42"/>
      <c r="G18" s="42"/>
      <c r="H18" s="4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x14ac:dyDescent="0.25">
      <c r="A19" s="2"/>
      <c r="B19" s="2"/>
      <c r="C19" s="2"/>
      <c r="D19" s="2"/>
      <c r="E19" s="2"/>
      <c r="F19" s="2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x14ac:dyDescent="0.25">
      <c r="A20" s="37" t="s">
        <v>0</v>
      </c>
      <c r="B20" s="35">
        <v>10</v>
      </c>
      <c r="C20" s="39" t="s">
        <v>1</v>
      </c>
      <c r="D20" s="39"/>
      <c r="E20" s="39"/>
      <c r="F20" s="39"/>
      <c r="G20" s="3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ht="17.25" x14ac:dyDescent="0.25">
      <c r="A21" s="37" t="s">
        <v>21</v>
      </c>
      <c r="B21" s="36">
        <v>75</v>
      </c>
      <c r="C21" s="9" t="s">
        <v>2</v>
      </c>
      <c r="D21" s="9" t="s">
        <v>23</v>
      </c>
      <c r="E21" s="9" t="s">
        <v>29</v>
      </c>
      <c r="F21" s="9" t="s">
        <v>22</v>
      </c>
      <c r="G21" s="9" t="s">
        <v>24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x14ac:dyDescent="0.25">
      <c r="A22" s="37" t="s">
        <v>3</v>
      </c>
      <c r="B22" s="33">
        <f>B21/1.0325</f>
        <v>72.639225181598064</v>
      </c>
      <c r="C22" s="47">
        <v>450</v>
      </c>
      <c r="D22" s="36">
        <f>VLOOKUP(C22, tabla2!A3:M38,6,FALSE)</f>
        <v>3280</v>
      </c>
      <c r="E22" s="36">
        <f>VLOOKUP(C22, tabla2!A3:M38,5,FALSE)</f>
        <v>4.0960000000000003E-2</v>
      </c>
      <c r="F22" s="36">
        <f>E22*1000</f>
        <v>40.96</v>
      </c>
      <c r="G22" s="36">
        <f>VLOOKUP(C22, tabla2!A3:M38,7,FALSE)</f>
        <v>6.5936000000000003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ht="18" x14ac:dyDescent="0.35">
      <c r="A23" s="37" t="s">
        <v>27</v>
      </c>
      <c r="B23" s="36">
        <f>C22+273.15</f>
        <v>723.15</v>
      </c>
      <c r="C23" s="47">
        <v>800</v>
      </c>
      <c r="D23" s="36">
        <f>VLOOKUP(C23, tabla2!A3:M38,6,FALSE)</f>
        <v>4123.8999999999996</v>
      </c>
      <c r="E23" s="36">
        <f>VLOOKUP(C23, tabla2!A3:M38,5,FALSE)</f>
        <v>6.4990000000000006E-2</v>
      </c>
      <c r="F23" s="36">
        <f>E23*1000</f>
        <v>64.990000000000009</v>
      </c>
      <c r="G23" s="36">
        <f>VLOOKUP(C23, tabla2!A3:M38,7,FALSE)</f>
        <v>7.5457000000000001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ht="18" x14ac:dyDescent="0.35">
      <c r="A24" s="37" t="s">
        <v>28</v>
      </c>
      <c r="B24" s="36">
        <f>C23+273.15</f>
        <v>1073.1500000000001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x14ac:dyDescent="0.25">
      <c r="A25" s="1"/>
      <c r="B25" s="1"/>
      <c r="C25" s="1"/>
      <c r="D25" s="38" t="s">
        <v>4</v>
      </c>
      <c r="E25" s="33">
        <f>(D23-D22)*B20</f>
        <v>8438.9999999999964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x14ac:dyDescent="0.25">
      <c r="A26" s="40" t="s">
        <v>37</v>
      </c>
      <c r="B26" s="40"/>
      <c r="C26" s="1"/>
      <c r="D26" s="38" t="s">
        <v>5</v>
      </c>
      <c r="E26" s="33">
        <f>((B22*(F23-F22))*(101.325)*B20)/1000</f>
        <v>1768.6487288135602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x14ac:dyDescent="0.25">
      <c r="A27" s="40" t="s">
        <v>31</v>
      </c>
      <c r="B27" s="40"/>
      <c r="C27" s="1"/>
      <c r="D27" s="38" t="s">
        <v>6</v>
      </c>
      <c r="E27" s="33">
        <f>E25-E26</f>
        <v>6670.351271186436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x14ac:dyDescent="0.25">
      <c r="A28" s="1"/>
      <c r="B28" s="1"/>
      <c r="C28" s="1"/>
      <c r="D28" s="38" t="s">
        <v>26</v>
      </c>
      <c r="E28" s="33">
        <f>(G23-G22)*B20</f>
        <v>9.5209999999999972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x14ac:dyDescent="0.25">
      <c r="A29" s="1"/>
      <c r="B29" s="1"/>
      <c r="C29" s="1"/>
      <c r="D29" s="38" t="s">
        <v>7</v>
      </c>
      <c r="E29" s="33">
        <f>-E28*(B24-B23)</f>
        <v>-3332.35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x14ac:dyDescent="0.25">
      <c r="A31" s="37" t="s">
        <v>0</v>
      </c>
      <c r="B31" s="35">
        <v>10</v>
      </c>
      <c r="C31" s="44" t="s">
        <v>1</v>
      </c>
      <c r="D31" s="45"/>
      <c r="E31" s="45"/>
      <c r="F31" s="45"/>
      <c r="G31" s="4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ht="17.25" x14ac:dyDescent="0.25">
      <c r="A32" s="37" t="s">
        <v>21</v>
      </c>
      <c r="B32" s="36">
        <v>100</v>
      </c>
      <c r="C32" s="9" t="s">
        <v>2</v>
      </c>
      <c r="D32" s="9" t="s">
        <v>23</v>
      </c>
      <c r="E32" s="9" t="s">
        <v>29</v>
      </c>
      <c r="F32" s="9" t="s">
        <v>22</v>
      </c>
      <c r="G32" s="9" t="s">
        <v>24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x14ac:dyDescent="0.25">
      <c r="A33" s="37" t="s">
        <v>3</v>
      </c>
      <c r="B33" s="33">
        <f>B32/1.0325</f>
        <v>96.852300242130752</v>
      </c>
      <c r="C33" s="47">
        <v>450</v>
      </c>
      <c r="D33" s="36">
        <f>VLOOKUP(C33, tabla2!A3:M38,9,FALSE)</f>
        <v>3242.8</v>
      </c>
      <c r="E33" s="36">
        <f>VLOOKUP(C33, tabla2!A3:M38,8,FALSE)</f>
        <v>2.9780000000000001E-2</v>
      </c>
      <c r="F33" s="36">
        <f>E33*1000</f>
        <v>29.78</v>
      </c>
      <c r="G33" s="36">
        <f>VLOOKUP(C33, tabla2!A3:M38,10,FALSE)</f>
        <v>6.4215999999999998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ht="18" x14ac:dyDescent="0.35">
      <c r="A34" s="37" t="s">
        <v>27</v>
      </c>
      <c r="B34" s="36">
        <f>C33+273.15</f>
        <v>723.15</v>
      </c>
      <c r="C34" s="47">
        <v>800</v>
      </c>
      <c r="D34" s="36">
        <f>VLOOKUP(C34, tabla2!A3:M38,9,FALSE)</f>
        <v>4111.7</v>
      </c>
      <c r="E34" s="36">
        <f>VLOOKUP(C34, tabla2!A3:M38,8,FALSE)</f>
        <v>4.8480000000000002E-2</v>
      </c>
      <c r="F34" s="36">
        <f>E34*1000</f>
        <v>48.480000000000004</v>
      </c>
      <c r="G34" s="36">
        <f>VLOOKUP(C34, tabla2!A3:M38,10,FALSE)</f>
        <v>7.4046000000000003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ht="18" x14ac:dyDescent="0.35">
      <c r="A35" s="37" t="s">
        <v>28</v>
      </c>
      <c r="B35" s="36">
        <f>C34+273.15</f>
        <v>1073.1500000000001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x14ac:dyDescent="0.25">
      <c r="A36" s="1"/>
      <c r="B36" s="1"/>
      <c r="C36" s="1"/>
      <c r="D36" s="38" t="s">
        <v>4</v>
      </c>
      <c r="E36" s="33">
        <f>(D34-D33)*B31</f>
        <v>8688.9999999999964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x14ac:dyDescent="0.25">
      <c r="A37" s="40" t="s">
        <v>37</v>
      </c>
      <c r="B37" s="40"/>
      <c r="C37" s="1"/>
      <c r="D37" s="38" t="s">
        <v>5</v>
      </c>
      <c r="E37" s="33">
        <f>((B33*(F34-F33))*(101.325)*B31)/1000</f>
        <v>1835.1355932203396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x14ac:dyDescent="0.25">
      <c r="A38" s="40" t="s">
        <v>31</v>
      </c>
      <c r="B38" s="40"/>
      <c r="C38" s="1"/>
      <c r="D38" s="38" t="s">
        <v>6</v>
      </c>
      <c r="E38" s="33">
        <f>E36-E37</f>
        <v>6853.8644067796567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x14ac:dyDescent="0.25">
      <c r="A39" s="1"/>
      <c r="B39" s="1"/>
      <c r="C39" s="1"/>
      <c r="D39" s="38" t="s">
        <v>26</v>
      </c>
      <c r="E39" s="33">
        <f>(G34-G33)*B31</f>
        <v>9.8300000000000054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x14ac:dyDescent="0.25">
      <c r="A40" s="1"/>
      <c r="B40" s="1"/>
      <c r="C40" s="1"/>
      <c r="D40" s="38" t="s">
        <v>7</v>
      </c>
      <c r="E40" s="33">
        <f>-E39*(B35-B34)</f>
        <v>-3440.5000000000032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x14ac:dyDescent="0.25">
      <c r="A42" s="37" t="s">
        <v>0</v>
      </c>
      <c r="B42" s="35">
        <v>10</v>
      </c>
      <c r="C42" s="44" t="s">
        <v>1</v>
      </c>
      <c r="D42" s="45"/>
      <c r="E42" s="45"/>
      <c r="F42" s="45"/>
      <c r="G42" s="4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ht="17.25" x14ac:dyDescent="0.25">
      <c r="A43" s="37" t="s">
        <v>21</v>
      </c>
      <c r="B43" s="36">
        <v>125</v>
      </c>
      <c r="C43" s="9" t="s">
        <v>2</v>
      </c>
      <c r="D43" s="9" t="s">
        <v>23</v>
      </c>
      <c r="E43" s="9" t="s">
        <v>29</v>
      </c>
      <c r="F43" s="9" t="s">
        <v>22</v>
      </c>
      <c r="G43" s="9" t="s">
        <v>24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x14ac:dyDescent="0.25">
      <c r="A44" s="37" t="s">
        <v>3</v>
      </c>
      <c r="B44" s="33">
        <f>B43/1.0325</f>
        <v>121.06537530266344</v>
      </c>
      <c r="C44" s="47">
        <v>450</v>
      </c>
      <c r="D44" s="36" t="str">
        <f>VLOOKUP(C44, tabla2!A3:M38,12,FALSE)</f>
        <v>drjv0626</v>
      </c>
      <c r="E44" s="36">
        <f>VLOOKUP(C44, tabla2!A3:M38,11,FALSE)</f>
        <v>2.3040000000000001E-2</v>
      </c>
      <c r="F44" s="36">
        <f>E44*1000</f>
        <v>23.040000000000003</v>
      </c>
      <c r="G44" s="36">
        <f>VLOOKUP(C44, tabla2!A3:M38,13,FALSE)</f>
        <v>6.2763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ht="18" x14ac:dyDescent="0.35">
      <c r="A45" s="37" t="s">
        <v>27</v>
      </c>
      <c r="B45" s="36">
        <f>C44+273.15</f>
        <v>723.15</v>
      </c>
      <c r="C45" s="47">
        <v>800</v>
      </c>
      <c r="D45" s="36">
        <f>VLOOKUP(C45, tabla2!A3:M38,12,FALSE)</f>
        <v>4100.2</v>
      </c>
      <c r="E45" s="36">
        <f>VLOOKUP(C45, tabla1!A16:M84,11,FALSE)</f>
        <v>0.19700000000000001</v>
      </c>
      <c r="F45" s="36">
        <f>E45*1000</f>
        <v>197</v>
      </c>
      <c r="G45" s="36">
        <f>VLOOKUP(C45, tabla2!A3:M38,13,FALSE)</f>
        <v>7.2933000000000003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ht="18" x14ac:dyDescent="0.35">
      <c r="A46" s="37" t="s">
        <v>28</v>
      </c>
      <c r="B46" s="36">
        <f>C45+273.15</f>
        <v>1073.1500000000001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x14ac:dyDescent="0.25">
      <c r="A47" s="1"/>
      <c r="B47" s="1"/>
      <c r="C47" s="1"/>
      <c r="D47" s="38" t="s">
        <v>4</v>
      </c>
      <c r="E47" s="33" t="e">
        <f>(D45-D44)*B42</f>
        <v>#VALUE!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x14ac:dyDescent="0.25">
      <c r="A48" s="40" t="s">
        <v>37</v>
      </c>
      <c r="B48" s="40"/>
      <c r="C48" s="1"/>
      <c r="D48" s="38" t="s">
        <v>5</v>
      </c>
      <c r="E48" s="33">
        <f>((B44*(F45-F44))*(101.325)*B42)/1000</f>
        <v>21339.584745762713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x14ac:dyDescent="0.25">
      <c r="A49" s="40" t="s">
        <v>31</v>
      </c>
      <c r="B49" s="40"/>
      <c r="C49" s="1"/>
      <c r="D49" s="38" t="s">
        <v>6</v>
      </c>
      <c r="E49" s="33" t="e">
        <f>E47-E48</f>
        <v>#VALUE!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x14ac:dyDescent="0.25">
      <c r="A50" s="1"/>
      <c r="B50" s="1"/>
      <c r="C50" s="1"/>
      <c r="D50" s="38" t="s">
        <v>26</v>
      </c>
      <c r="E50" s="33">
        <f>(G45-G44)*B42</f>
        <v>10.170000000000003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x14ac:dyDescent="0.25">
      <c r="A51" s="1"/>
      <c r="B51" s="1"/>
      <c r="C51" s="1"/>
      <c r="D51" s="38" t="s">
        <v>7</v>
      </c>
      <c r="E51" s="33">
        <f>-E50*(B46-B45)</f>
        <v>-3559.5000000000023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  <row r="481" spans="1: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</row>
    <row r="482" spans="1: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</row>
    <row r="483" spans="1: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</row>
    <row r="484" spans="1: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</row>
    <row r="485" spans="1: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</row>
    <row r="486" spans="1: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</row>
    <row r="487" spans="1: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</row>
    <row r="488" spans="1: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</row>
    <row r="489" spans="1: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</row>
    <row r="490" spans="1: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</row>
    <row r="491" spans="1: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</row>
    <row r="492" spans="1: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</row>
    <row r="493" spans="1: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</row>
    <row r="494" spans="1: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</row>
    <row r="495" spans="1: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</row>
    <row r="496" spans="1: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</row>
    <row r="497" spans="1: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</row>
    <row r="498" spans="1: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</row>
    <row r="499" spans="1: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</row>
    <row r="500" spans="1: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</row>
    <row r="501" spans="1: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</row>
    <row r="502" spans="1: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</row>
    <row r="503" spans="1: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</row>
    <row r="504" spans="1: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</row>
    <row r="505" spans="1: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</row>
    <row r="506" spans="1: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</row>
    <row r="507" spans="1: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</row>
    <row r="508" spans="1: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</row>
    <row r="509" spans="1: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</row>
    <row r="510" spans="1: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</row>
    <row r="511" spans="1: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</row>
    <row r="512" spans="1: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</row>
    <row r="513" spans="1: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</row>
    <row r="514" spans="1: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</row>
    <row r="515" spans="1: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</row>
    <row r="516" spans="1: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</row>
    <row r="517" spans="1: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</row>
    <row r="518" spans="1: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</row>
    <row r="519" spans="1: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</row>
    <row r="520" spans="1: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</row>
    <row r="521" spans="1: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</row>
    <row r="522" spans="1: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</row>
    <row r="523" spans="1: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</row>
    <row r="524" spans="1: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</row>
    <row r="525" spans="1: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</row>
    <row r="526" spans="1: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</row>
    <row r="527" spans="1: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</row>
    <row r="528" spans="1: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</row>
    <row r="529" spans="1: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</row>
    <row r="530" spans="1: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</row>
    <row r="531" spans="1: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</row>
    <row r="532" spans="1: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</row>
    <row r="533" spans="1: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</row>
    <row r="534" spans="1: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</row>
    <row r="535" spans="1: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</row>
    <row r="536" spans="1: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</row>
    <row r="537" spans="1: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</row>
    <row r="538" spans="1: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</row>
    <row r="539" spans="1: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</row>
    <row r="540" spans="1: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</row>
    <row r="541" spans="1: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</row>
    <row r="542" spans="1: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</row>
    <row r="543" spans="1: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</row>
    <row r="544" spans="1: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</row>
    <row r="545" spans="1: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</row>
    <row r="546" spans="1: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</row>
    <row r="547" spans="1: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</row>
    <row r="548" spans="1: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</row>
    <row r="549" spans="1: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</row>
    <row r="550" spans="1: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</row>
    <row r="551" spans="1: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</row>
    <row r="552" spans="1: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</row>
    <row r="553" spans="1: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</row>
    <row r="554" spans="1: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</row>
    <row r="555" spans="1: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</row>
    <row r="556" spans="1: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</row>
    <row r="557" spans="1: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</row>
    <row r="558" spans="1: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</row>
    <row r="559" spans="1: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</row>
    <row r="560" spans="1: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</row>
    <row r="561" spans="1: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</row>
    <row r="562" spans="1: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</row>
    <row r="563" spans="1: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</row>
    <row r="564" spans="1: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</row>
    <row r="565" spans="1: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</row>
    <row r="566" spans="1: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</row>
    <row r="567" spans="1: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pans="1: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pans="1: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pans="1: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pans="1: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pans="1: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pans="1: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</row>
    <row r="574" spans="1: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pans="1: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</row>
    <row r="576" spans="1: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</row>
    <row r="577" spans="1: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</row>
    <row r="578" spans="1: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</row>
    <row r="579" spans="1: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</row>
    <row r="580" spans="1: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</row>
    <row r="581" spans="1: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</row>
    <row r="582" spans="1: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</row>
    <row r="583" spans="1: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</row>
    <row r="584" spans="1: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</row>
    <row r="585" spans="1: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</row>
    <row r="586" spans="1: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</row>
    <row r="587" spans="1: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</row>
    <row r="588" spans="1: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</row>
    <row r="589" spans="1: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</row>
    <row r="590" spans="1: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</row>
    <row r="591" spans="1: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</row>
    <row r="592" spans="1: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</row>
    <row r="593" spans="1: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</row>
    <row r="594" spans="1: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</row>
    <row r="595" spans="1: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</row>
    <row r="596" spans="1: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</row>
    <row r="597" spans="1: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</row>
    <row r="598" spans="1: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</row>
    <row r="599" spans="1: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</row>
    <row r="600" spans="1: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</row>
    <row r="601" spans="1: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</row>
    <row r="602" spans="1: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</row>
    <row r="603" spans="1: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</row>
    <row r="604" spans="1: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</row>
    <row r="605" spans="1: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</row>
    <row r="606" spans="1: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</row>
    <row r="607" spans="1: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</row>
    <row r="608" spans="1: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1: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1: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1: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1: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1: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1: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1: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1: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</row>
    <row r="617" spans="1: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</row>
    <row r="618" spans="1: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1: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</row>
    <row r="620" spans="1: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1: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</row>
    <row r="622" spans="1: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</row>
    <row r="623" spans="1: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</row>
    <row r="624" spans="1: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</row>
    <row r="625" spans="1: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</row>
    <row r="626" spans="1: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</row>
    <row r="627" spans="1: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</row>
    <row r="628" spans="1: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</row>
    <row r="629" spans="1: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</row>
    <row r="630" spans="1: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</row>
    <row r="631" spans="1: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</row>
    <row r="632" spans="1: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</row>
    <row r="633" spans="1: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</row>
    <row r="634" spans="1: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</row>
    <row r="635" spans="1: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</row>
    <row r="636" spans="1: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</row>
    <row r="637" spans="1: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</row>
    <row r="638" spans="1: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</row>
    <row r="639" spans="1: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</row>
    <row r="640" spans="1: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</row>
    <row r="641" spans="1: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</row>
    <row r="642" spans="1: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</row>
    <row r="643" spans="1: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</row>
    <row r="644" spans="1: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</row>
    <row r="645" spans="1: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</row>
    <row r="646" spans="1: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</row>
    <row r="647" spans="1: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</row>
    <row r="648" spans="1: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</row>
    <row r="649" spans="1: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</row>
    <row r="650" spans="1: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</row>
    <row r="651" spans="1: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</row>
    <row r="652" spans="1: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</row>
    <row r="653" spans="1: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</row>
    <row r="654" spans="1: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</row>
    <row r="655" spans="1: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</row>
    <row r="656" spans="1: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</row>
    <row r="657" spans="1: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</row>
    <row r="658" spans="1: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</row>
    <row r="659" spans="1: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</row>
    <row r="660" spans="1: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</row>
    <row r="661" spans="1: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</row>
    <row r="662" spans="1: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</row>
    <row r="663" spans="1: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</row>
    <row r="664" spans="1: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</row>
    <row r="665" spans="1: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</row>
    <row r="666" spans="1: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</row>
    <row r="667" spans="1: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</row>
    <row r="668" spans="1: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</row>
    <row r="669" spans="1: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</row>
    <row r="670" spans="1: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</row>
    <row r="671" spans="1: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</row>
    <row r="672" spans="1: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</row>
    <row r="673" spans="1: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</row>
    <row r="674" spans="1: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</row>
    <row r="675" spans="1: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</row>
    <row r="676" spans="1: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</row>
    <row r="677" spans="1: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</row>
    <row r="678" spans="1: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</row>
    <row r="679" spans="1: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</row>
    <row r="680" spans="1: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</row>
    <row r="681" spans="1: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</row>
    <row r="682" spans="1: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</row>
    <row r="683" spans="1: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</row>
    <row r="684" spans="1: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</row>
    <row r="685" spans="1: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</row>
    <row r="686" spans="1: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</row>
    <row r="687" spans="1: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</row>
    <row r="688" spans="1: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</row>
    <row r="689" spans="1: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</row>
    <row r="690" spans="1: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</row>
    <row r="691" spans="1: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</row>
    <row r="692" spans="1: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</row>
    <row r="693" spans="1: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</row>
    <row r="694" spans="1: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</row>
    <row r="695" spans="1: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</row>
    <row r="696" spans="1: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</row>
    <row r="697" spans="1: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</row>
    <row r="698" spans="1: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</row>
    <row r="699" spans="1: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</row>
    <row r="700" spans="1: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</row>
    <row r="701" spans="1: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</row>
    <row r="702" spans="1: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</row>
    <row r="703" spans="1: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</row>
    <row r="704" spans="1: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</row>
    <row r="705" spans="1: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</row>
    <row r="706" spans="1: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</row>
    <row r="707" spans="1: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</row>
    <row r="708" spans="1: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</row>
    <row r="709" spans="1: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</row>
    <row r="710" spans="1: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</row>
    <row r="711" spans="1: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</row>
    <row r="712" spans="1: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</row>
    <row r="713" spans="1: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</row>
    <row r="714" spans="1: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</row>
    <row r="715" spans="1: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</row>
    <row r="716" spans="1: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</row>
    <row r="717" spans="1: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</row>
    <row r="718" spans="1: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</row>
    <row r="719" spans="1: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</row>
    <row r="720" spans="1: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</row>
    <row r="721" spans="1: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</row>
    <row r="722" spans="1: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</row>
    <row r="723" spans="1: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</row>
    <row r="724" spans="1: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</row>
    <row r="725" spans="1: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</row>
    <row r="726" spans="1: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</row>
    <row r="727" spans="1: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</row>
    <row r="728" spans="1: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</row>
    <row r="729" spans="1: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</row>
    <row r="730" spans="1: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</row>
    <row r="731" spans="1: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</row>
    <row r="732" spans="1: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</row>
    <row r="733" spans="1: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</row>
    <row r="734" spans="1: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</row>
    <row r="735" spans="1: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</row>
    <row r="736" spans="1: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</row>
    <row r="737" spans="1: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</row>
    <row r="738" spans="1: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</row>
    <row r="739" spans="1: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</row>
    <row r="740" spans="1: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</row>
    <row r="741" spans="1: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</row>
    <row r="742" spans="1: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</row>
    <row r="743" spans="1: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</row>
    <row r="744" spans="1: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</row>
    <row r="745" spans="1: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</row>
    <row r="746" spans="1: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</row>
    <row r="747" spans="1: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</row>
    <row r="748" spans="1: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</row>
    <row r="749" spans="1: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</row>
    <row r="750" spans="1: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</row>
    <row r="751" spans="1: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</row>
    <row r="752" spans="1: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</row>
    <row r="753" spans="1: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</row>
    <row r="754" spans="1: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</row>
    <row r="755" spans="1: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</row>
    <row r="756" spans="1: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</row>
    <row r="757" spans="1: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</row>
    <row r="758" spans="1: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</row>
    <row r="759" spans="1: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</row>
    <row r="760" spans="1: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</row>
    <row r="761" spans="1: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</row>
    <row r="762" spans="1: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</row>
    <row r="763" spans="1: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</row>
    <row r="764" spans="1: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</row>
    <row r="765" spans="1: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</row>
    <row r="766" spans="1: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</row>
    <row r="767" spans="1: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</row>
    <row r="768" spans="1: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</row>
    <row r="769" spans="1: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</row>
    <row r="770" spans="1: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</row>
    <row r="771" spans="1: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</row>
    <row r="772" spans="1: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</row>
    <row r="773" spans="1: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</row>
    <row r="774" spans="1: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</row>
    <row r="775" spans="1: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</row>
    <row r="776" spans="1: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</row>
    <row r="777" spans="1: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</row>
    <row r="778" spans="1: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</row>
    <row r="779" spans="1: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</row>
    <row r="780" spans="1: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</row>
    <row r="781" spans="1: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</row>
    <row r="782" spans="1: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</row>
    <row r="783" spans="1: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</row>
    <row r="784" spans="1: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</row>
    <row r="785" spans="1: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</row>
    <row r="786" spans="1: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</row>
    <row r="787" spans="1: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</row>
    <row r="788" spans="1: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</row>
    <row r="789" spans="1: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</row>
    <row r="790" spans="1: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</row>
    <row r="791" spans="1: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</row>
    <row r="792" spans="1: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</row>
    <row r="793" spans="1: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</row>
    <row r="794" spans="1: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</row>
    <row r="795" spans="1: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</row>
    <row r="796" spans="1: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</row>
    <row r="797" spans="1: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</row>
    <row r="798" spans="1: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</row>
    <row r="799" spans="1: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</row>
    <row r="800" spans="1: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</row>
    <row r="801" spans="1: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</row>
    <row r="802" spans="1: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</row>
    <row r="803" spans="1: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</row>
    <row r="804" spans="1: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</row>
    <row r="805" spans="1: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</row>
    <row r="806" spans="1: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</row>
    <row r="807" spans="1: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</row>
    <row r="808" spans="1: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</row>
    <row r="809" spans="1: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</row>
    <row r="810" spans="1: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</row>
    <row r="811" spans="1: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</row>
    <row r="812" spans="1: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</row>
    <row r="813" spans="1: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</row>
    <row r="814" spans="1: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</row>
    <row r="815" spans="1: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</row>
    <row r="816" spans="1: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</row>
    <row r="817" spans="1: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</row>
    <row r="818" spans="1: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</row>
    <row r="819" spans="1: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</row>
    <row r="820" spans="1: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</row>
    <row r="821" spans="1: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</row>
    <row r="822" spans="1: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</row>
    <row r="823" spans="1: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</row>
    <row r="824" spans="1: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</row>
    <row r="825" spans="1: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</row>
    <row r="826" spans="1: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</row>
    <row r="827" spans="1: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</row>
    <row r="828" spans="1: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</row>
    <row r="829" spans="1: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</row>
    <row r="830" spans="1: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</row>
    <row r="831" spans="1: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</row>
    <row r="832" spans="1: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</row>
    <row r="833" spans="1: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</row>
    <row r="834" spans="1: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</row>
    <row r="835" spans="1: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</row>
    <row r="836" spans="1: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</row>
    <row r="837" spans="1: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</row>
    <row r="838" spans="1: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</row>
    <row r="839" spans="1: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</row>
    <row r="840" spans="1: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</row>
    <row r="841" spans="1: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</row>
    <row r="842" spans="1: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</row>
    <row r="843" spans="1: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</row>
    <row r="844" spans="1: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</row>
    <row r="845" spans="1: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</row>
    <row r="846" spans="1: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</row>
    <row r="847" spans="1: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</row>
    <row r="848" spans="1: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</row>
    <row r="849" spans="1: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</row>
    <row r="850" spans="1: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</row>
    <row r="851" spans="1: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</row>
    <row r="852" spans="1: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</row>
    <row r="853" spans="1: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</row>
    <row r="854" spans="1: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</row>
    <row r="855" spans="1: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</row>
    <row r="856" spans="1: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</row>
    <row r="857" spans="1: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</row>
    <row r="858" spans="1: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</row>
    <row r="859" spans="1: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</row>
    <row r="860" spans="1: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</row>
    <row r="861" spans="1: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</row>
    <row r="862" spans="1: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</row>
    <row r="863" spans="1: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</row>
    <row r="864" spans="1: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</row>
    <row r="865" spans="1: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</row>
    <row r="866" spans="1: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</row>
    <row r="867" spans="1: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</row>
    <row r="868" spans="1: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</row>
    <row r="869" spans="1: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</row>
    <row r="870" spans="1: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</row>
    <row r="871" spans="1: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</row>
    <row r="872" spans="1: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</row>
    <row r="873" spans="1: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</row>
    <row r="874" spans="1: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</row>
    <row r="875" spans="1: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</row>
    <row r="876" spans="1: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</row>
    <row r="877" spans="1: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</row>
    <row r="878" spans="1: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</row>
    <row r="879" spans="1: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</row>
    <row r="880" spans="1: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</row>
    <row r="881" spans="1: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</row>
    <row r="882" spans="1: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</row>
    <row r="883" spans="1: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</row>
    <row r="884" spans="1: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</row>
    <row r="885" spans="1: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</row>
    <row r="886" spans="1: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</row>
    <row r="887" spans="1: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</row>
    <row r="888" spans="1: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</row>
    <row r="889" spans="1: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</row>
    <row r="890" spans="1: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</row>
    <row r="891" spans="1: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</row>
    <row r="892" spans="1: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</row>
    <row r="893" spans="1: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</row>
    <row r="894" spans="1: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</row>
    <row r="895" spans="1: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</row>
    <row r="896" spans="1: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</row>
    <row r="897" spans="1: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</row>
    <row r="898" spans="1: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</row>
    <row r="899" spans="1: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</row>
    <row r="900" spans="1: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</row>
    <row r="901" spans="1: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</row>
    <row r="902" spans="1: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</row>
    <row r="903" spans="1: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</row>
    <row r="904" spans="1: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</row>
    <row r="905" spans="1: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</row>
    <row r="906" spans="1: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</row>
    <row r="907" spans="1: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</row>
    <row r="908" spans="1: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</row>
    <row r="909" spans="1: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</row>
    <row r="910" spans="1: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</row>
    <row r="911" spans="1: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</row>
    <row r="912" spans="1: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</row>
    <row r="913" spans="1: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</row>
    <row r="914" spans="1: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</row>
    <row r="915" spans="1: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</row>
    <row r="916" spans="1: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</row>
    <row r="917" spans="1: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</row>
    <row r="918" spans="1: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</row>
    <row r="919" spans="1: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</row>
    <row r="920" spans="1: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</row>
    <row r="921" spans="1: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</row>
    <row r="922" spans="1: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</row>
    <row r="923" spans="1: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</row>
    <row r="924" spans="1: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</row>
    <row r="925" spans="1: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</row>
    <row r="926" spans="1: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</row>
    <row r="927" spans="1: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</row>
    <row r="928" spans="1: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</row>
    <row r="929" spans="1: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</row>
    <row r="930" spans="1: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</row>
    <row r="931" spans="1: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</row>
    <row r="932" spans="1: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</row>
    <row r="933" spans="1: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</row>
    <row r="934" spans="1: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</row>
    <row r="935" spans="1: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</row>
    <row r="936" spans="1: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</row>
    <row r="937" spans="1: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</row>
    <row r="938" spans="1: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</row>
    <row r="939" spans="1: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</row>
    <row r="940" spans="1: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</row>
    <row r="941" spans="1: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</row>
    <row r="942" spans="1: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</row>
    <row r="943" spans="1: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</row>
    <row r="944" spans="1: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</row>
    <row r="945" spans="1: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</row>
    <row r="946" spans="1: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</row>
    <row r="947" spans="1: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</row>
    <row r="948" spans="1: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</row>
    <row r="949" spans="1: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</row>
    <row r="950" spans="1: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</row>
    <row r="951" spans="1: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</row>
    <row r="952" spans="1: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</row>
    <row r="953" spans="1: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</row>
    <row r="954" spans="1: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</row>
    <row r="955" spans="1: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</row>
    <row r="956" spans="1: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</row>
    <row r="957" spans="1: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</row>
    <row r="958" spans="1: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</row>
    <row r="959" spans="1: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</row>
    <row r="960" spans="1: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</row>
    <row r="961" spans="1: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</row>
    <row r="962" spans="1: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</row>
    <row r="963" spans="1: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</row>
    <row r="964" spans="1: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</row>
    <row r="965" spans="1: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</row>
    <row r="966" spans="1: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</row>
    <row r="967" spans="1: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</row>
    <row r="968" spans="1: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</row>
    <row r="969" spans="1: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</row>
    <row r="970" spans="1: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</row>
    <row r="971" spans="1: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</row>
    <row r="972" spans="1: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</row>
    <row r="973" spans="1: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</row>
    <row r="974" spans="1: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</row>
    <row r="975" spans="1: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</row>
    <row r="976" spans="1: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</row>
    <row r="977" spans="1: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</row>
    <row r="978" spans="1: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</row>
    <row r="979" spans="1: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</row>
    <row r="980" spans="1: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</row>
    <row r="981" spans="1: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</row>
    <row r="982" spans="1: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</row>
    <row r="983" spans="1: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</row>
    <row r="984" spans="1: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</row>
    <row r="985" spans="1: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</row>
    <row r="986" spans="1: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</row>
    <row r="987" spans="1: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</row>
    <row r="988" spans="1: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</row>
    <row r="989" spans="1: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</row>
    <row r="990" spans="1: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</row>
    <row r="991" spans="1: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</row>
    <row r="992" spans="1: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</row>
    <row r="993" spans="1: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</row>
    <row r="994" spans="1: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</row>
    <row r="995" spans="1: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</row>
    <row r="996" spans="1: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</row>
    <row r="997" spans="1: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</row>
    <row r="998" spans="1: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</row>
    <row r="999" spans="1: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</row>
    <row r="1000" spans="1: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</row>
    <row r="1001" spans="1: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</row>
    <row r="1002" spans="1: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</row>
    <row r="1003" spans="1: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</row>
    <row r="1004" spans="1: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</row>
    <row r="1005" spans="1: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</row>
    <row r="1006" spans="1: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</row>
    <row r="1007" spans="1: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</row>
    <row r="1008" spans="1: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</row>
    <row r="1009" spans="1: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</row>
    <row r="1010" spans="1: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</row>
    <row r="1011" spans="1: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</row>
    <row r="1012" spans="1: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</row>
    <row r="1013" spans="1: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</row>
    <row r="1014" spans="1: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</row>
    <row r="1015" spans="1: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</row>
    <row r="1016" spans="1: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</row>
    <row r="1017" spans="1: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</row>
    <row r="1018" spans="1: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</row>
    <row r="1019" spans="1: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</row>
    <row r="1020" spans="1: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</row>
    <row r="1021" spans="1: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</row>
    <row r="1022" spans="1: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</row>
    <row r="1023" spans="1: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</row>
    <row r="1024" spans="1: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</row>
    <row r="1025" spans="1: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</row>
    <row r="1026" spans="1: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</row>
    <row r="1027" spans="1: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</row>
    <row r="1028" spans="1: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</row>
    <row r="1029" spans="1: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</row>
    <row r="1030" spans="1: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</row>
    <row r="1031" spans="1: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</row>
    <row r="1032" spans="1: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</row>
    <row r="1033" spans="1: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</row>
    <row r="1034" spans="1: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</row>
    <row r="1035" spans="1: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</row>
    <row r="1036" spans="1: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</row>
    <row r="1037" spans="1: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</row>
    <row r="1038" spans="1: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</row>
    <row r="1039" spans="1: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</row>
    <row r="1040" spans="1: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</row>
    <row r="1041" spans="1: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</row>
    <row r="1042" spans="1: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</row>
    <row r="1043" spans="1: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</row>
    <row r="1044" spans="1: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</row>
    <row r="1045" spans="1: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</row>
    <row r="1046" spans="1: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</row>
    <row r="1047" spans="1: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</row>
    <row r="1048" spans="1: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</row>
    <row r="1049" spans="1: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</row>
    <row r="1050" spans="1: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</row>
    <row r="1051" spans="1: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</row>
    <row r="1052" spans="1: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</row>
    <row r="1053" spans="1: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</row>
    <row r="1054" spans="1: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</row>
    <row r="1055" spans="1: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</row>
    <row r="1056" spans="1: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</row>
    <row r="1057" spans="1: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</row>
    <row r="1058" spans="1: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</row>
  </sheetData>
  <sheetProtection algorithmName="SHA-512" hashValue="VJxb3qBRSjGz1+sAfRnFotUecXim8/Pb7b5FWQYSoiQlH8ymHsQU+yIw4rq49jybgAb5dMZgLj/NqYFJ2ABxLA==" saltValue="P0L1bDSN99tXNmOhoq2DyQ==" spinCount="100000" sheet="1" objects="1" scenarios="1"/>
  <mergeCells count="16">
    <mergeCell ref="A48:B48"/>
    <mergeCell ref="A49:B49"/>
    <mergeCell ref="C42:G42"/>
    <mergeCell ref="C31:G31"/>
    <mergeCell ref="A18:G18"/>
    <mergeCell ref="C20:G20"/>
    <mergeCell ref="A26:B26"/>
    <mergeCell ref="A27:B27"/>
    <mergeCell ref="A37:B37"/>
    <mergeCell ref="A38:B38"/>
    <mergeCell ref="A1:G1"/>
    <mergeCell ref="A2:G3"/>
    <mergeCell ref="C5:G5"/>
    <mergeCell ref="A11:B11"/>
    <mergeCell ref="A12:B12"/>
    <mergeCell ref="A17:G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8B25C-8D8E-4C7C-89D3-DE880969A561}">
  <dimension ref="A1:DS625"/>
  <sheetViews>
    <sheetView topLeftCell="A42" workbookViewId="0">
      <selection activeCell="G57" sqref="G57"/>
    </sheetView>
  </sheetViews>
  <sheetFormatPr baseColWidth="10" defaultRowHeight="15" x14ac:dyDescent="0.25"/>
  <sheetData>
    <row r="1" spans="1:123" x14ac:dyDescent="0.25">
      <c r="A1" s="5" t="s">
        <v>8</v>
      </c>
      <c r="B1" s="6" t="s">
        <v>9</v>
      </c>
      <c r="C1" s="6"/>
      <c r="D1" s="6"/>
      <c r="E1" s="7" t="s">
        <v>10</v>
      </c>
      <c r="F1" s="7"/>
      <c r="G1" s="7"/>
      <c r="H1" s="6" t="s">
        <v>11</v>
      </c>
      <c r="I1" s="6"/>
      <c r="J1" s="6"/>
      <c r="K1" s="7" t="s">
        <v>12</v>
      </c>
      <c r="L1" s="7"/>
      <c r="M1" s="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</row>
    <row r="2" spans="1:123" ht="17.25" x14ac:dyDescent="0.25">
      <c r="A2" s="11" t="s">
        <v>13</v>
      </c>
      <c r="B2" s="8" t="s">
        <v>16</v>
      </c>
      <c r="C2" s="9" t="s">
        <v>14</v>
      </c>
      <c r="D2" s="10" t="s">
        <v>15</v>
      </c>
      <c r="E2" s="8" t="s">
        <v>16</v>
      </c>
      <c r="F2" s="9" t="s">
        <v>14</v>
      </c>
      <c r="G2" s="10" t="s">
        <v>15</v>
      </c>
      <c r="H2" s="8" t="s">
        <v>16</v>
      </c>
      <c r="I2" s="9" t="s">
        <v>14</v>
      </c>
      <c r="J2" s="10" t="s">
        <v>15</v>
      </c>
      <c r="K2" s="8" t="s">
        <v>16</v>
      </c>
      <c r="L2" s="9" t="s">
        <v>14</v>
      </c>
      <c r="M2" s="10" t="s">
        <v>15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</row>
    <row r="3" spans="1:123" x14ac:dyDescent="0.25">
      <c r="A3" s="22">
        <v>100</v>
      </c>
      <c r="B3" s="22">
        <v>1.6950000000000001</v>
      </c>
      <c r="C3" s="22">
        <v>2674.7</v>
      </c>
      <c r="D3" s="22">
        <v>7.3567</v>
      </c>
      <c r="E3" s="22"/>
      <c r="F3" s="22"/>
      <c r="G3" s="22"/>
      <c r="H3" s="22"/>
      <c r="I3" s="22"/>
      <c r="J3" s="22"/>
      <c r="K3" s="22"/>
      <c r="L3" s="22"/>
      <c r="M3" s="2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</row>
    <row r="4" spans="1:123" x14ac:dyDescent="0.25">
      <c r="A4" s="22">
        <v>110</v>
      </c>
      <c r="B4" s="22">
        <v>1.746</v>
      </c>
      <c r="C4" s="22">
        <v>2696.8</v>
      </c>
      <c r="D4" s="22">
        <v>7.4151999999999996</v>
      </c>
      <c r="E4" s="22"/>
      <c r="F4" s="22"/>
      <c r="G4" s="22"/>
      <c r="H4" s="22"/>
      <c r="I4" s="22"/>
      <c r="J4" s="22"/>
      <c r="K4" s="22"/>
      <c r="L4" s="22"/>
      <c r="M4" s="2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</row>
    <row r="5" spans="1:123" x14ac:dyDescent="0.25">
      <c r="A5" s="22">
        <v>120</v>
      </c>
      <c r="B5" s="22">
        <v>1.794</v>
      </c>
      <c r="C5" s="22">
        <v>2717.4</v>
      </c>
      <c r="D5" s="22">
        <v>7.4683000000000002</v>
      </c>
      <c r="E5" s="22"/>
      <c r="F5" s="22"/>
      <c r="G5" s="22"/>
      <c r="H5" s="22"/>
      <c r="I5" s="22"/>
      <c r="J5" s="22"/>
      <c r="K5" s="22"/>
      <c r="L5" s="22"/>
      <c r="M5" s="2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</row>
    <row r="6" spans="1:123" x14ac:dyDescent="0.25">
      <c r="A6" s="22">
        <v>130</v>
      </c>
      <c r="B6" s="22">
        <v>1.8420000000000001</v>
      </c>
      <c r="C6" s="22">
        <v>2737.4</v>
      </c>
      <c r="D6" s="22">
        <v>7.5185000000000004</v>
      </c>
      <c r="E6" s="22"/>
      <c r="F6" s="22"/>
      <c r="G6" s="22"/>
      <c r="H6" s="22"/>
      <c r="I6" s="22"/>
      <c r="J6" s="22"/>
      <c r="K6" s="22"/>
      <c r="L6" s="22"/>
      <c r="M6" s="2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</row>
    <row r="7" spans="1:123" x14ac:dyDescent="0.25">
      <c r="A7" s="22">
        <v>140</v>
      </c>
      <c r="B7" s="22">
        <v>1.89</v>
      </c>
      <c r="C7" s="22">
        <v>2757.1</v>
      </c>
      <c r="D7" s="22">
        <v>7.5669000000000004</v>
      </c>
      <c r="E7" s="22"/>
      <c r="F7" s="22"/>
      <c r="G7" s="22"/>
      <c r="H7" s="22"/>
      <c r="I7" s="22"/>
      <c r="J7" s="22"/>
      <c r="K7" s="22"/>
      <c r="L7" s="22"/>
      <c r="M7" s="2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</row>
    <row r="8" spans="1:123" x14ac:dyDescent="0.25">
      <c r="A8" s="22">
        <v>150</v>
      </c>
      <c r="B8" s="22">
        <v>1.9370000000000001</v>
      </c>
      <c r="C8" s="22">
        <v>2776.8</v>
      </c>
      <c r="D8" s="22">
        <v>7.6138000000000003</v>
      </c>
      <c r="E8" s="22"/>
      <c r="F8" s="22"/>
      <c r="G8" s="22"/>
      <c r="H8" s="22"/>
      <c r="I8" s="22"/>
      <c r="J8" s="22"/>
      <c r="K8" s="22"/>
      <c r="L8" s="22"/>
      <c r="M8" s="2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</row>
    <row r="9" spans="1:123" x14ac:dyDescent="0.25">
      <c r="A9" s="22">
        <v>160</v>
      </c>
      <c r="B9" s="22">
        <v>1.984</v>
      </c>
      <c r="C9" s="22">
        <v>2796.4</v>
      </c>
      <c r="D9" s="22">
        <v>7.6595000000000004</v>
      </c>
      <c r="E9" s="22">
        <v>0.38379999999999997</v>
      </c>
      <c r="F9" s="22">
        <v>2768.2</v>
      </c>
      <c r="G9" s="22">
        <v>6.8659999999999997</v>
      </c>
      <c r="H9" s="22"/>
      <c r="I9" s="22"/>
      <c r="J9" s="22"/>
      <c r="K9" s="22"/>
      <c r="L9" s="22"/>
      <c r="M9" s="2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</row>
    <row r="10" spans="1:123" x14ac:dyDescent="0.25">
      <c r="A10" s="22">
        <v>170</v>
      </c>
      <c r="B10" s="22">
        <v>2.0310000000000001</v>
      </c>
      <c r="C10" s="22">
        <v>2816</v>
      </c>
      <c r="D10" s="22">
        <v>7.7042999999999999</v>
      </c>
      <c r="E10" s="22">
        <v>0.39450000000000002</v>
      </c>
      <c r="F10" s="22">
        <v>2791.9</v>
      </c>
      <c r="G10" s="22">
        <v>6.9200999999999997</v>
      </c>
      <c r="H10" s="22"/>
      <c r="I10" s="22"/>
      <c r="J10" s="22"/>
      <c r="K10" s="22"/>
      <c r="L10" s="22"/>
      <c r="M10" s="2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</row>
    <row r="11" spans="1:123" x14ac:dyDescent="0.25">
      <c r="A11" s="22">
        <v>180</v>
      </c>
      <c r="B11" s="22">
        <v>2.0779999999999998</v>
      </c>
      <c r="C11" s="22">
        <v>2835.6</v>
      </c>
      <c r="D11" s="22">
        <v>7.7481</v>
      </c>
      <c r="E11" s="22">
        <v>0.40479999999999999</v>
      </c>
      <c r="F11" s="22">
        <v>2814.2</v>
      </c>
      <c r="G11" s="22">
        <v>6.9696999999999996</v>
      </c>
      <c r="H11" s="22">
        <v>0.19450000000000001</v>
      </c>
      <c r="I11" s="22">
        <v>2777.8</v>
      </c>
      <c r="J11" s="22">
        <v>6.585</v>
      </c>
      <c r="K11" s="22"/>
      <c r="L11" s="22"/>
      <c r="M11" s="2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22">
        <v>190</v>
      </c>
      <c r="B12" s="22">
        <v>2.125</v>
      </c>
      <c r="C12" s="22">
        <v>2855.2</v>
      </c>
      <c r="D12" s="22">
        <v>7.7908999999999997</v>
      </c>
      <c r="E12" s="22">
        <v>0.41499999999999998</v>
      </c>
      <c r="F12" s="22">
        <v>2835.7</v>
      </c>
      <c r="G12" s="22">
        <v>7.0166000000000004</v>
      </c>
      <c r="H12" s="22">
        <v>0.20050000000000001</v>
      </c>
      <c r="I12" s="22">
        <v>2805.7</v>
      </c>
      <c r="J12" s="22">
        <v>6.6459000000000001</v>
      </c>
      <c r="K12" s="22"/>
      <c r="L12" s="22"/>
      <c r="M12" s="2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</row>
    <row r="13" spans="1:123" x14ac:dyDescent="0.25">
      <c r="A13" s="22">
        <v>200</v>
      </c>
      <c r="B13" s="22">
        <v>2.1720000000000002</v>
      </c>
      <c r="C13" s="22">
        <v>2874.9</v>
      </c>
      <c r="D13" s="22">
        <v>7.8329000000000004</v>
      </c>
      <c r="E13" s="22">
        <v>0.42499999999999999</v>
      </c>
      <c r="F13" s="22">
        <v>2856.8</v>
      </c>
      <c r="G13" s="22">
        <v>7.0617000000000001</v>
      </c>
      <c r="H13" s="22">
        <v>0.20619999999999999</v>
      </c>
      <c r="I13" s="22">
        <v>2830.8</v>
      </c>
      <c r="J13" s="22">
        <v>6.6994999999999996</v>
      </c>
      <c r="K13" s="22"/>
      <c r="L13" s="22"/>
      <c r="M13" s="2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</row>
    <row r="14" spans="1:123" x14ac:dyDescent="0.25">
      <c r="A14" s="22">
        <v>210</v>
      </c>
      <c r="B14" s="22">
        <v>2.19</v>
      </c>
      <c r="C14" s="22">
        <v>2894.5</v>
      </c>
      <c r="D14" s="22">
        <v>7.8741000000000003</v>
      </c>
      <c r="E14" s="22">
        <v>0.435</v>
      </c>
      <c r="F14" s="22">
        <v>2877.7</v>
      </c>
      <c r="G14" s="22">
        <v>7.1054000000000004</v>
      </c>
      <c r="H14" s="22">
        <v>0.2117</v>
      </c>
      <c r="I14" s="22">
        <v>2854.4</v>
      </c>
      <c r="J14" s="22">
        <v>6.7489999999999997</v>
      </c>
      <c r="K14" s="22"/>
      <c r="L14" s="22"/>
      <c r="M14" s="2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</row>
    <row r="15" spans="1:123" x14ac:dyDescent="0.25">
      <c r="A15" s="22">
        <v>220</v>
      </c>
      <c r="B15" s="22">
        <v>2.66</v>
      </c>
      <c r="C15" s="22">
        <v>2914.3</v>
      </c>
      <c r="D15" s="22">
        <v>7.9145000000000003</v>
      </c>
      <c r="E15" s="22">
        <v>0.44490000000000002</v>
      </c>
      <c r="F15" s="22">
        <v>2898.2</v>
      </c>
      <c r="G15" s="22">
        <v>7.1478999999999999</v>
      </c>
      <c r="H15" s="22">
        <v>0.217</v>
      </c>
      <c r="I15" s="22">
        <v>2877.2</v>
      </c>
      <c r="J15" s="22">
        <v>6.7957000000000001</v>
      </c>
      <c r="K15" s="22"/>
      <c r="L15" s="22"/>
      <c r="M15" s="2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</row>
    <row r="16" spans="1:123" x14ac:dyDescent="0.25">
      <c r="A16" s="22">
        <v>230</v>
      </c>
      <c r="B16" s="22">
        <v>2.3119999999999998</v>
      </c>
      <c r="C16" s="22">
        <v>2934</v>
      </c>
      <c r="D16" s="22">
        <v>7.9541000000000004</v>
      </c>
      <c r="E16" s="22">
        <v>0.45469999999999999</v>
      </c>
      <c r="F16" s="22">
        <v>2919.1</v>
      </c>
      <c r="G16" s="22">
        <v>7.1894999999999998</v>
      </c>
      <c r="H16" s="22">
        <v>0.2223</v>
      </c>
      <c r="I16" s="22">
        <v>2899.5</v>
      </c>
      <c r="J16" s="22">
        <v>6.8403999999999998</v>
      </c>
      <c r="K16" s="22">
        <v>8.1750000000000003E-2</v>
      </c>
      <c r="L16" s="22">
        <v>2824.7</v>
      </c>
      <c r="M16" s="22">
        <v>6.3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</row>
    <row r="17" spans="1:123" x14ac:dyDescent="0.25">
      <c r="A17" s="22">
        <v>240</v>
      </c>
      <c r="B17" s="22">
        <v>2.359</v>
      </c>
      <c r="C17" s="22">
        <v>2593.8000000000002</v>
      </c>
      <c r="D17" s="22">
        <v>7.9931000000000001</v>
      </c>
      <c r="E17" s="22">
        <v>0.46439999999999998</v>
      </c>
      <c r="F17" s="22">
        <v>2939.7</v>
      </c>
      <c r="G17" s="22">
        <v>7.2301000000000002</v>
      </c>
      <c r="H17" s="22">
        <v>0.22750000000000001</v>
      </c>
      <c r="I17" s="22">
        <v>2921.5</v>
      </c>
      <c r="J17" s="22">
        <v>6.8837000000000002</v>
      </c>
      <c r="K17" s="22">
        <v>8.4510000000000002E-2</v>
      </c>
      <c r="L17" s="22">
        <v>2855.4</v>
      </c>
      <c r="M17" s="22">
        <v>6.3604000000000003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</row>
    <row r="18" spans="1:123" x14ac:dyDescent="0.25">
      <c r="A18" s="22">
        <v>250</v>
      </c>
      <c r="B18" s="22">
        <v>2.4060000000000001</v>
      </c>
      <c r="C18" s="22">
        <v>2973.6</v>
      </c>
      <c r="D18" s="22">
        <v>8.0312999999999999</v>
      </c>
      <c r="E18" s="22">
        <v>0.47420000000000001</v>
      </c>
      <c r="F18" s="22">
        <v>2960.3</v>
      </c>
      <c r="G18" s="22">
        <v>7.2698</v>
      </c>
      <c r="H18" s="22">
        <v>0.2326</v>
      </c>
      <c r="I18" s="22">
        <v>2943.2</v>
      </c>
      <c r="J18" s="22">
        <v>6.9256000000000002</v>
      </c>
      <c r="K18" s="22">
        <v>8.7110000000000007E-2</v>
      </c>
      <c r="L18" s="22">
        <v>2883.7</v>
      </c>
      <c r="M18" s="22">
        <v>6.415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</row>
    <row r="19" spans="1:123" x14ac:dyDescent="0.25">
      <c r="A19" s="22">
        <v>260</v>
      </c>
      <c r="B19" s="22">
        <v>2.452</v>
      </c>
      <c r="C19" s="22">
        <v>2993.5</v>
      </c>
      <c r="D19" s="22">
        <v>8.0690000000000008</v>
      </c>
      <c r="E19" s="22">
        <v>0.48380000000000001</v>
      </c>
      <c r="F19" s="22">
        <v>2980.9</v>
      </c>
      <c r="G19" s="22">
        <v>7.3087999999999997</v>
      </c>
      <c r="H19" s="22">
        <v>0.23769999999999999</v>
      </c>
      <c r="I19" s="22">
        <v>2964.8</v>
      </c>
      <c r="J19" s="22">
        <v>6.9664999999999999</v>
      </c>
      <c r="K19" s="22">
        <v>8.9609999999999995E-2</v>
      </c>
      <c r="L19" s="22">
        <v>2910.5</v>
      </c>
      <c r="M19" s="22">
        <v>6.1657000000000002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</row>
    <row r="20" spans="1:123" x14ac:dyDescent="0.25">
      <c r="A20" s="22">
        <v>270</v>
      </c>
      <c r="B20" s="22">
        <v>2.4990000000000001</v>
      </c>
      <c r="C20" s="22">
        <v>3013.4</v>
      </c>
      <c r="D20" s="22">
        <v>8.1059999999999999</v>
      </c>
      <c r="E20" s="22">
        <v>0.49349999999999999</v>
      </c>
      <c r="F20" s="22">
        <v>3001.5</v>
      </c>
      <c r="G20" s="22">
        <v>7.3471000000000002</v>
      </c>
      <c r="H20" s="22">
        <v>0.24279999999999999</v>
      </c>
      <c r="I20" s="22">
        <v>2986.3</v>
      </c>
      <c r="J20" s="22">
        <v>7.0065</v>
      </c>
      <c r="K20" s="22">
        <v>9.2009999999999995E-2</v>
      </c>
      <c r="L20" s="22">
        <v>2936.2</v>
      </c>
      <c r="M20" s="22">
        <v>6.5134999999999996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</row>
    <row r="21" spans="1:123" x14ac:dyDescent="0.25">
      <c r="A21" s="22">
        <v>280</v>
      </c>
      <c r="B21" s="22">
        <v>2.4540000000000002</v>
      </c>
      <c r="C21" s="22">
        <v>3033.4</v>
      </c>
      <c r="D21" s="22">
        <v>8.1425000000000001</v>
      </c>
      <c r="E21" s="22">
        <v>0.50309999999999999</v>
      </c>
      <c r="F21" s="22">
        <v>3022.1</v>
      </c>
      <c r="G21" s="22">
        <v>7.3845999999999998</v>
      </c>
      <c r="H21" s="22">
        <v>0.24779999999999999</v>
      </c>
      <c r="I21" s="22">
        <v>3007.7</v>
      </c>
      <c r="J21" s="22">
        <v>7.0454999999999997</v>
      </c>
      <c r="K21" s="22">
        <v>9.4350000000000003E-2</v>
      </c>
      <c r="L21" s="22">
        <v>2961.2</v>
      </c>
      <c r="M21" s="22">
        <v>6.5590999999999999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</row>
    <row r="22" spans="1:123" x14ac:dyDescent="0.25">
      <c r="A22" s="22">
        <v>290</v>
      </c>
      <c r="B22" s="22">
        <v>2.5920000000000001</v>
      </c>
      <c r="C22" s="22">
        <v>3053.4</v>
      </c>
      <c r="D22" s="22">
        <v>8.1783000000000001</v>
      </c>
      <c r="E22" s="22">
        <v>0.51270000000000004</v>
      </c>
      <c r="F22" s="22">
        <v>3042.7</v>
      </c>
      <c r="G22" s="22">
        <v>7.4215</v>
      </c>
      <c r="H22" s="22">
        <v>0.25280000000000002</v>
      </c>
      <c r="I22" s="22">
        <v>3029.1</v>
      </c>
      <c r="J22" s="22">
        <v>7.0837000000000003</v>
      </c>
      <c r="K22" s="22">
        <v>9.6640000000000004E-2</v>
      </c>
      <c r="L22" s="22">
        <v>2985.6</v>
      </c>
      <c r="M22" s="22">
        <v>6.6028000000000002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</row>
    <row r="23" spans="1:123" x14ac:dyDescent="0.25">
      <c r="A23" s="22">
        <v>300</v>
      </c>
      <c r="B23" s="22">
        <v>2.6379999999999999</v>
      </c>
      <c r="C23" s="22">
        <v>3073.5</v>
      </c>
      <c r="D23" s="22">
        <v>8.2136999999999993</v>
      </c>
      <c r="E23" s="22">
        <v>0.52229999999999999</v>
      </c>
      <c r="F23" s="22">
        <v>3063.3</v>
      </c>
      <c r="G23" s="22">
        <v>7.4577</v>
      </c>
      <c r="H23" s="22">
        <v>0.25779999999999997</v>
      </c>
      <c r="I23" s="22">
        <v>3050.4</v>
      </c>
      <c r="J23" s="22">
        <v>7.1212</v>
      </c>
      <c r="K23" s="22">
        <v>9.8890000000000006E-2</v>
      </c>
      <c r="L23" s="22">
        <v>3009.5</v>
      </c>
      <c r="M23" s="22">
        <v>6.6449999999999996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</row>
    <row r="24" spans="1:123" x14ac:dyDescent="0.25">
      <c r="A24" s="22">
        <v>310</v>
      </c>
      <c r="B24" s="22">
        <v>2.6850000000000001</v>
      </c>
      <c r="C24" s="22">
        <v>3093.6</v>
      </c>
      <c r="D24" s="22">
        <v>8.2484999999999999</v>
      </c>
      <c r="E24" s="22">
        <v>0.53180000000000005</v>
      </c>
      <c r="F24" s="22">
        <v>3083.9</v>
      </c>
      <c r="G24" s="22">
        <v>7.4934000000000003</v>
      </c>
      <c r="H24" s="22">
        <v>0.26269999999999999</v>
      </c>
      <c r="I24" s="22">
        <v>3071.6</v>
      </c>
      <c r="J24" s="22">
        <v>7.1580000000000004</v>
      </c>
      <c r="K24" s="22">
        <v>0.1011</v>
      </c>
      <c r="L24" s="22">
        <v>3033.2</v>
      </c>
      <c r="M24" s="22">
        <v>6.6858000000000004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</row>
    <row r="25" spans="1:123" x14ac:dyDescent="0.25">
      <c r="A25" s="22">
        <v>320</v>
      </c>
      <c r="B25" s="22">
        <v>2.7309999999999999</v>
      </c>
      <c r="C25" s="22">
        <v>3113.8</v>
      </c>
      <c r="D25" s="22">
        <v>8.2827999999999999</v>
      </c>
      <c r="E25" s="22">
        <v>0.54139999999999999</v>
      </c>
      <c r="F25" s="22">
        <v>3104.5</v>
      </c>
      <c r="G25" s="22">
        <v>7.5285000000000002</v>
      </c>
      <c r="H25" s="22">
        <v>0.2676</v>
      </c>
      <c r="I25" s="22">
        <v>3092.8</v>
      </c>
      <c r="J25" s="22">
        <v>7.194</v>
      </c>
      <c r="K25" s="22">
        <v>0.1033</v>
      </c>
      <c r="L25" s="22">
        <v>3056.5</v>
      </c>
      <c r="M25" s="22">
        <v>6.7255000000000003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</row>
    <row r="26" spans="1:123" x14ac:dyDescent="0.25">
      <c r="A26" s="22">
        <v>330</v>
      </c>
      <c r="B26" s="22">
        <v>2.778</v>
      </c>
      <c r="C26" s="22">
        <v>3134.1</v>
      </c>
      <c r="D26" s="22">
        <v>8.3165999999999993</v>
      </c>
      <c r="E26" s="22">
        <v>0.55089999999999995</v>
      </c>
      <c r="F26" s="22">
        <v>3125.2</v>
      </c>
      <c r="G26" s="22">
        <v>7.5629999999999997</v>
      </c>
      <c r="H26" s="22">
        <v>0.27250000000000002</v>
      </c>
      <c r="I26" s="22">
        <v>3114</v>
      </c>
      <c r="J26" s="22">
        <v>7.2294999999999998</v>
      </c>
      <c r="K26" s="22">
        <v>0.10539999999999999</v>
      </c>
      <c r="L26" s="22">
        <v>3079.6</v>
      </c>
      <c r="M26" s="22">
        <v>6.7842000000000002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</row>
    <row r="27" spans="1:123" x14ac:dyDescent="0.25">
      <c r="A27" s="22">
        <v>340</v>
      </c>
      <c r="B27" s="22">
        <v>2.84</v>
      </c>
      <c r="C27" s="22">
        <v>3154.3</v>
      </c>
      <c r="D27" s="22">
        <v>8.35</v>
      </c>
      <c r="E27" s="22">
        <v>0.56040000000000001</v>
      </c>
      <c r="F27" s="22">
        <v>3145.9</v>
      </c>
      <c r="G27" s="22">
        <v>7.5971000000000002</v>
      </c>
      <c r="H27" s="22">
        <v>0.27739999999999998</v>
      </c>
      <c r="I27" s="22">
        <v>3135.2</v>
      </c>
      <c r="J27" s="22">
        <v>7.2644000000000002</v>
      </c>
      <c r="K27" s="22">
        <v>0.1076</v>
      </c>
      <c r="L27" s="22">
        <v>3102.6</v>
      </c>
      <c r="M27" s="22">
        <v>6.8018999999999998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</row>
    <row r="28" spans="1:123" x14ac:dyDescent="0.25">
      <c r="A28" s="22">
        <v>350</v>
      </c>
      <c r="B28" s="22">
        <v>2.87</v>
      </c>
      <c r="C28" s="22">
        <v>3174.7</v>
      </c>
      <c r="D28" s="22">
        <v>8.3828999999999994</v>
      </c>
      <c r="E28" s="22">
        <v>0.56979999999999997</v>
      </c>
      <c r="F28" s="22">
        <v>3166.6</v>
      </c>
      <c r="G28" s="22">
        <v>7.6306000000000003</v>
      </c>
      <c r="H28" s="22">
        <v>0.2823</v>
      </c>
      <c r="I28" s="22">
        <v>3156.4</v>
      </c>
      <c r="J28" s="22">
        <v>7.2987000000000002</v>
      </c>
      <c r="K28" s="22">
        <v>0.10970000000000001</v>
      </c>
      <c r="L28" s="22">
        <v>3125.4</v>
      </c>
      <c r="M28" s="22">
        <v>6.8388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</row>
    <row r="29" spans="1:123" x14ac:dyDescent="0.25">
      <c r="A29" s="22">
        <v>360</v>
      </c>
      <c r="B29" s="22">
        <v>2.9169999999999998</v>
      </c>
      <c r="C29" s="22">
        <v>3195.1</v>
      </c>
      <c r="D29" s="22">
        <v>8.4154</v>
      </c>
      <c r="E29" s="22">
        <v>0.57930000000000004</v>
      </c>
      <c r="F29" s="22">
        <v>3187.4</v>
      </c>
      <c r="G29" s="22">
        <v>7.6635999999999997</v>
      </c>
      <c r="H29" s="22">
        <v>0.28710000000000002</v>
      </c>
      <c r="I29" s="22">
        <v>3177.7</v>
      </c>
      <c r="J29" s="22">
        <v>7.3323999999999998</v>
      </c>
      <c r="K29" s="22">
        <v>0.1118</v>
      </c>
      <c r="L29" s="22">
        <v>3148.1</v>
      </c>
      <c r="M29" s="22">
        <v>6.8749000000000002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</row>
    <row r="30" spans="1:123" x14ac:dyDescent="0.25">
      <c r="A30" s="22">
        <v>370</v>
      </c>
      <c r="B30" s="22">
        <v>2.9630000000000001</v>
      </c>
      <c r="C30" s="22">
        <v>3215.6</v>
      </c>
      <c r="D30" s="22">
        <v>8.4474</v>
      </c>
      <c r="E30" s="22">
        <v>0.58879999999999999</v>
      </c>
      <c r="F30" s="22">
        <v>3208.1</v>
      </c>
      <c r="G30" s="22">
        <v>7.6962000000000002</v>
      </c>
      <c r="H30" s="22">
        <v>0.29199999999999998</v>
      </c>
      <c r="I30" s="22">
        <v>3198.9</v>
      </c>
      <c r="J30" s="22">
        <v>7.3657000000000004</v>
      </c>
      <c r="K30" s="22">
        <v>0.1138</v>
      </c>
      <c r="L30" s="22">
        <v>3170.6</v>
      </c>
      <c r="M30" s="22">
        <v>6.9103000000000003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</row>
    <row r="31" spans="1:123" x14ac:dyDescent="0.25">
      <c r="A31" s="22">
        <v>380</v>
      </c>
      <c r="B31" s="22">
        <v>3.01</v>
      </c>
      <c r="C31" s="22">
        <v>3236.1</v>
      </c>
      <c r="D31" s="22">
        <v>8.4791000000000007</v>
      </c>
      <c r="E31" s="22">
        <v>0.59819999999999995</v>
      </c>
      <c r="F31" s="22">
        <v>3229</v>
      </c>
      <c r="G31" s="22">
        <v>7.7283999999999997</v>
      </c>
      <c r="H31" s="22">
        <v>0.29680000000000001</v>
      </c>
      <c r="I31" s="22">
        <v>3220.1</v>
      </c>
      <c r="J31" s="22">
        <v>7.3983999999999996</v>
      </c>
      <c r="K31" s="22">
        <v>0.1159</v>
      </c>
      <c r="L31" s="22">
        <v>3193.1</v>
      </c>
      <c r="M31" s="22">
        <v>6.9450000000000003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</row>
    <row r="32" spans="1:123" x14ac:dyDescent="0.25">
      <c r="A32" s="22">
        <v>390</v>
      </c>
      <c r="B32" s="22">
        <v>3.056</v>
      </c>
      <c r="C32" s="22">
        <v>3256.7</v>
      </c>
      <c r="D32" s="22">
        <v>8.5104000000000006</v>
      </c>
      <c r="E32" s="22">
        <v>0.60760000000000003</v>
      </c>
      <c r="F32" s="22">
        <v>3249.9</v>
      </c>
      <c r="G32" s="22">
        <v>7.7601000000000004</v>
      </c>
      <c r="H32" s="22">
        <v>0.30159999999999998</v>
      </c>
      <c r="I32" s="22">
        <v>3241.3</v>
      </c>
      <c r="J32" s="22">
        <v>7.4306999999999999</v>
      </c>
      <c r="K32" s="22">
        <v>0.1179</v>
      </c>
      <c r="L32" s="22">
        <v>3215.6</v>
      </c>
      <c r="M32" s="22">
        <v>6.9790999999999999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</row>
    <row r="33" spans="1:123" x14ac:dyDescent="0.25">
      <c r="A33" s="22">
        <v>400</v>
      </c>
      <c r="B33" s="22">
        <v>3.1019999999999999</v>
      </c>
      <c r="C33" s="22">
        <v>3277.3</v>
      </c>
      <c r="D33" s="22">
        <v>8.5412999999999997</v>
      </c>
      <c r="E33" s="22">
        <v>0.61699999999999999</v>
      </c>
      <c r="F33" s="22">
        <v>3270.8</v>
      </c>
      <c r="G33" s="22">
        <v>7.7914000000000003</v>
      </c>
      <c r="H33" s="22">
        <v>0.30640000000000001</v>
      </c>
      <c r="I33" s="22">
        <v>3262.6</v>
      </c>
      <c r="J33" s="22">
        <v>7.4626000000000001</v>
      </c>
      <c r="K33" s="22">
        <v>0.12</v>
      </c>
      <c r="L33" s="22">
        <v>3237.9</v>
      </c>
      <c r="M33" s="22">
        <v>7.0125000000000002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</row>
    <row r="34" spans="1:123" x14ac:dyDescent="0.25">
      <c r="A34" s="22">
        <v>410</v>
      </c>
      <c r="B34" s="22">
        <v>3.149</v>
      </c>
      <c r="C34" s="22">
        <v>3298</v>
      </c>
      <c r="D34" s="22">
        <v>8.5717999999999996</v>
      </c>
      <c r="E34" s="22">
        <v>0.62639999999999996</v>
      </c>
      <c r="F34" s="22">
        <v>3291.7</v>
      </c>
      <c r="G34" s="22">
        <v>7.8223000000000003</v>
      </c>
      <c r="H34" s="22">
        <v>0.31119999999999998</v>
      </c>
      <c r="I34" s="22">
        <v>3283.9</v>
      </c>
      <c r="J34" s="22">
        <v>7.4939999999999998</v>
      </c>
      <c r="K34" s="22">
        <v>0.122</v>
      </c>
      <c r="L34" s="22">
        <v>3260.3</v>
      </c>
      <c r="M34" s="22">
        <v>7.0454999999999997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</row>
    <row r="35" spans="1:123" x14ac:dyDescent="0.25">
      <c r="A35" s="22">
        <v>420</v>
      </c>
      <c r="B35" s="22">
        <v>3.1949999999999998</v>
      </c>
      <c r="C35" s="22">
        <v>3318.8</v>
      </c>
      <c r="D35" s="22">
        <v>8.6020000000000003</v>
      </c>
      <c r="E35" s="22">
        <v>0.63580000000000003</v>
      </c>
      <c r="F35" s="22">
        <v>3212.8</v>
      </c>
      <c r="G35" s="22">
        <v>7.8528000000000002</v>
      </c>
      <c r="H35" s="22">
        <v>0.316</v>
      </c>
      <c r="I35" s="22">
        <v>3305.2</v>
      </c>
      <c r="J35" s="22">
        <v>7.5250000000000004</v>
      </c>
      <c r="K35" s="22">
        <v>0.124</v>
      </c>
      <c r="L35" s="22">
        <v>3282.6</v>
      </c>
      <c r="M35" s="22">
        <v>7.0778999999999996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</row>
    <row r="36" spans="1:123" x14ac:dyDescent="0.25">
      <c r="A36" s="22">
        <v>430</v>
      </c>
      <c r="B36" s="22">
        <v>3.2410000000000001</v>
      </c>
      <c r="C36" s="22">
        <v>3339.6</v>
      </c>
      <c r="D36" s="22">
        <v>8.6318000000000001</v>
      </c>
      <c r="E36" s="22">
        <v>0.6452</v>
      </c>
      <c r="F36" s="22">
        <v>3333.8</v>
      </c>
      <c r="G36" s="22">
        <v>7.883</v>
      </c>
      <c r="H36" s="22">
        <v>0.32069999999999999</v>
      </c>
      <c r="I36" s="22">
        <v>3226.6</v>
      </c>
      <c r="J36" s="22">
        <v>7.5555000000000003</v>
      </c>
      <c r="K36" s="22">
        <v>0.126</v>
      </c>
      <c r="L36" s="22">
        <v>3304.8</v>
      </c>
      <c r="M36" s="22">
        <v>7.1097999999999999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</row>
    <row r="37" spans="1:123" x14ac:dyDescent="0.25">
      <c r="A37" s="22">
        <v>440</v>
      </c>
      <c r="B37" s="22">
        <v>3.2869999999999999</v>
      </c>
      <c r="C37" s="22">
        <v>3360.5</v>
      </c>
      <c r="D37" s="22">
        <v>8.6613000000000007</v>
      </c>
      <c r="E37" s="22">
        <v>0.65459999999999996</v>
      </c>
      <c r="F37" s="22">
        <v>3354.9</v>
      </c>
      <c r="G37" s="22">
        <v>7.9127999999999998</v>
      </c>
      <c r="H37" s="22">
        <v>0.32550000000000001</v>
      </c>
      <c r="I37" s="22">
        <v>3348</v>
      </c>
      <c r="J37" s="22">
        <v>7.5857999999999999</v>
      </c>
      <c r="K37" s="22">
        <v>0.128</v>
      </c>
      <c r="L37" s="22">
        <v>3327.1</v>
      </c>
      <c r="M37" s="22">
        <v>7.1412000000000004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</row>
    <row r="38" spans="1:123" x14ac:dyDescent="0.25">
      <c r="A38" s="22">
        <v>450</v>
      </c>
      <c r="B38" s="22">
        <v>3.3340000000000001</v>
      </c>
      <c r="C38" s="22">
        <v>3381.4</v>
      </c>
      <c r="D38" s="22">
        <v>8.6905000000000001</v>
      </c>
      <c r="E38" s="22">
        <v>0.66400000000000003</v>
      </c>
      <c r="F38" s="22">
        <v>3376.1</v>
      </c>
      <c r="G38" s="22">
        <v>7.9423000000000004</v>
      </c>
      <c r="H38" s="22">
        <v>0.33019999999999999</v>
      </c>
      <c r="I38" s="22">
        <v>3369.4</v>
      </c>
      <c r="J38" s="22">
        <v>7.6155999999999997</v>
      </c>
      <c r="K38" s="22">
        <v>0.13</v>
      </c>
      <c r="L38" s="22">
        <v>3349.3</v>
      </c>
      <c r="M38" s="22">
        <v>7.1722000000000001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</row>
    <row r="39" spans="1:123" x14ac:dyDescent="0.25">
      <c r="A39" s="22">
        <v>460</v>
      </c>
      <c r="B39" s="22">
        <v>3.38</v>
      </c>
      <c r="C39" s="22">
        <v>3402.4</v>
      </c>
      <c r="D39" s="22">
        <v>8.7194000000000003</v>
      </c>
      <c r="E39" s="22">
        <v>0.67330000000000001</v>
      </c>
      <c r="F39" s="22">
        <v>3397.3</v>
      </c>
      <c r="G39" s="22">
        <v>7.9714999999999998</v>
      </c>
      <c r="H39" s="22">
        <v>0.33500000000000002</v>
      </c>
      <c r="I39" s="22">
        <v>3390.9</v>
      </c>
      <c r="J39" s="22">
        <v>7.6451000000000002</v>
      </c>
      <c r="K39" s="22">
        <v>0.13200000000000001</v>
      </c>
      <c r="L39" s="22">
        <v>3371.6</v>
      </c>
      <c r="M39" s="22">
        <v>7.2027000000000001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</row>
    <row r="40" spans="1:123" x14ac:dyDescent="0.25">
      <c r="A40" s="22">
        <v>470</v>
      </c>
      <c r="B40" s="22">
        <v>3.4260000000000002</v>
      </c>
      <c r="C40" s="22">
        <v>3423.6</v>
      </c>
      <c r="D40" s="22">
        <v>8.7476000000000003</v>
      </c>
      <c r="E40" s="22">
        <v>0.68269999999999997</v>
      </c>
      <c r="F40" s="22">
        <v>3418.6</v>
      </c>
      <c r="G40" s="22">
        <v>8.0002999999999993</v>
      </c>
      <c r="H40" s="22">
        <v>0.3397</v>
      </c>
      <c r="I40" s="22">
        <v>3412.4</v>
      </c>
      <c r="J40" s="22">
        <v>7.6741999999999999</v>
      </c>
      <c r="K40" s="22">
        <v>0.13400000000000001</v>
      </c>
      <c r="L40" s="22">
        <v>3393.8</v>
      </c>
      <c r="M40" s="22">
        <v>7.2328000000000001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</row>
    <row r="41" spans="1:123" x14ac:dyDescent="0.25">
      <c r="A41" s="22">
        <v>480</v>
      </c>
      <c r="B41" s="22">
        <v>3.4729999999999999</v>
      </c>
      <c r="C41" s="22">
        <v>3444.7</v>
      </c>
      <c r="D41" s="22">
        <v>8.7761999999999993</v>
      </c>
      <c r="E41" s="22">
        <v>0.69199999999999995</v>
      </c>
      <c r="F41" s="22">
        <v>3439.9</v>
      </c>
      <c r="G41" s="22">
        <v>8.0288000000000004</v>
      </c>
      <c r="H41" s="22">
        <v>0.34449999999999997</v>
      </c>
      <c r="I41" s="22">
        <v>3434</v>
      </c>
      <c r="J41" s="22">
        <v>7.7031000000000001</v>
      </c>
      <c r="K41" s="22">
        <v>0.13589999999999999</v>
      </c>
      <c r="L41" s="22">
        <v>3416</v>
      </c>
      <c r="M41" s="22">
        <v>7.2625999999999999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</row>
    <row r="42" spans="1:123" x14ac:dyDescent="0.25">
      <c r="A42" s="22">
        <v>490</v>
      </c>
      <c r="B42" s="22">
        <v>3.5190000000000001</v>
      </c>
      <c r="C42" s="22">
        <v>3465.9</v>
      </c>
      <c r="D42" s="22">
        <v>8.8041999999999998</v>
      </c>
      <c r="E42" s="22">
        <v>0.70140000000000002</v>
      </c>
      <c r="F42" s="22">
        <v>3461.3</v>
      </c>
      <c r="G42" s="22">
        <v>8.0570000000000004</v>
      </c>
      <c r="H42" s="22">
        <v>0.34920000000000001</v>
      </c>
      <c r="I42" s="22">
        <v>3455.6</v>
      </c>
      <c r="J42" s="22">
        <v>7.7316000000000003</v>
      </c>
      <c r="K42" s="22">
        <v>0.13789999999999999</v>
      </c>
      <c r="L42" s="22">
        <v>3438.3</v>
      </c>
      <c r="M42" s="22">
        <v>7.2919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</row>
    <row r="43" spans="1:123" x14ac:dyDescent="0.25">
      <c r="A43" s="22">
        <v>500</v>
      </c>
      <c r="B43" s="22">
        <v>3.5649999999999999</v>
      </c>
      <c r="C43" s="22">
        <v>3487.2</v>
      </c>
      <c r="D43" s="22">
        <v>8.8318999999999992</v>
      </c>
      <c r="E43" s="22">
        <v>0.7107</v>
      </c>
      <c r="F43" s="22">
        <v>3482.8</v>
      </c>
      <c r="G43" s="22">
        <v>8.0848999999999993</v>
      </c>
      <c r="H43" s="22">
        <v>0.35389999999999999</v>
      </c>
      <c r="I43" s="22">
        <v>3477.2</v>
      </c>
      <c r="J43" s="22">
        <v>7.7596999999999996</v>
      </c>
      <c r="K43" s="22">
        <v>0.13980000000000001</v>
      </c>
      <c r="L43" s="22">
        <v>3460.5</v>
      </c>
      <c r="M43" s="22">
        <v>7.3209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</row>
    <row r="44" spans="1:123" x14ac:dyDescent="0.25">
      <c r="A44" s="22">
        <v>510</v>
      </c>
      <c r="B44" s="22">
        <v>3.6110000000000002</v>
      </c>
      <c r="C44" s="22">
        <v>3508.6</v>
      </c>
      <c r="D44" s="22">
        <v>8.8594000000000008</v>
      </c>
      <c r="E44" s="22">
        <v>0.72</v>
      </c>
      <c r="F44" s="22">
        <v>3504.3</v>
      </c>
      <c r="G44" s="22">
        <v>8.1126000000000005</v>
      </c>
      <c r="H44" s="22">
        <v>0.35859999999999997</v>
      </c>
      <c r="I44" s="22">
        <v>3498.8</v>
      </c>
      <c r="J44" s="22">
        <v>7.7876000000000003</v>
      </c>
      <c r="K44" s="22">
        <v>0.14180000000000001</v>
      </c>
      <c r="L44" s="22">
        <v>3482.8</v>
      </c>
      <c r="M44" s="22">
        <v>3.3494999999999999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</row>
    <row r="45" spans="1:123" x14ac:dyDescent="0.25">
      <c r="A45" s="22">
        <v>520</v>
      </c>
      <c r="B45" s="22">
        <v>3.6579999999999999</v>
      </c>
      <c r="C45" s="22">
        <v>3530</v>
      </c>
      <c r="D45" s="22">
        <v>8.8864999999999998</v>
      </c>
      <c r="E45" s="22">
        <v>0.72940000000000005</v>
      </c>
      <c r="F45" s="22">
        <v>3525.9</v>
      </c>
      <c r="G45" s="22">
        <v>8.1399000000000008</v>
      </c>
      <c r="H45" s="22">
        <v>0.3634</v>
      </c>
      <c r="I45" s="22">
        <v>3520.7</v>
      </c>
      <c r="J45" s="22">
        <v>7.8151999999999999</v>
      </c>
      <c r="K45" s="22">
        <v>0.14369999999999999</v>
      </c>
      <c r="L45" s="22">
        <v>3505.1</v>
      </c>
      <c r="M45" s="22">
        <v>7.3777999999999997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</row>
    <row r="46" spans="1:123" x14ac:dyDescent="0.25">
      <c r="A46" s="22">
        <v>530</v>
      </c>
      <c r="B46" s="22">
        <v>3.7040000000000002</v>
      </c>
      <c r="C46" s="22">
        <v>3551.5</v>
      </c>
      <c r="D46" s="22">
        <v>8.9135000000000009</v>
      </c>
      <c r="E46" s="22">
        <v>0.73870000000000002</v>
      </c>
      <c r="F46" s="22">
        <v>3547.5</v>
      </c>
      <c r="G46" s="22">
        <v>8.1669999999999998</v>
      </c>
      <c r="H46" s="22">
        <v>0.36809999999999998</v>
      </c>
      <c r="I46" s="22">
        <v>3542.5</v>
      </c>
      <c r="J46" s="22">
        <v>7.8425000000000002</v>
      </c>
      <c r="K46" s="22">
        <v>0.1457</v>
      </c>
      <c r="L46" s="22">
        <v>3527.5</v>
      </c>
      <c r="M46" s="22">
        <v>7.4058000000000002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</row>
    <row r="47" spans="1:123" x14ac:dyDescent="0.25">
      <c r="A47" s="22">
        <v>540</v>
      </c>
      <c r="B47" s="22">
        <v>3.75</v>
      </c>
      <c r="C47" s="22">
        <v>3573</v>
      </c>
      <c r="D47" s="22">
        <v>8.9400999999999993</v>
      </c>
      <c r="E47" s="22">
        <v>0.748</v>
      </c>
      <c r="F47" s="22">
        <v>3569.2</v>
      </c>
      <c r="G47" s="22">
        <v>8.1938999999999993</v>
      </c>
      <c r="H47" s="22">
        <v>0.37280000000000002</v>
      </c>
      <c r="I47" s="22">
        <v>3564.3</v>
      </c>
      <c r="J47" s="22">
        <v>7.8696000000000002</v>
      </c>
      <c r="K47" s="22">
        <v>0.14760000000000001</v>
      </c>
      <c r="L47" s="22">
        <v>3549.8</v>
      </c>
      <c r="M47" s="22">
        <v>7.4335000000000004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</row>
    <row r="48" spans="1:123" x14ac:dyDescent="0.25">
      <c r="A48" s="22">
        <v>550</v>
      </c>
      <c r="B48" s="22">
        <v>3.7959999999999998</v>
      </c>
      <c r="C48" s="22">
        <v>3594.7</v>
      </c>
      <c r="D48" s="22">
        <v>8.9665999999999997</v>
      </c>
      <c r="E48" s="22">
        <v>0.75729999999999997</v>
      </c>
      <c r="F48" s="22">
        <v>3590.9</v>
      </c>
      <c r="G48" s="22">
        <v>8.2204999999999995</v>
      </c>
      <c r="H48" s="22">
        <v>0.3775</v>
      </c>
      <c r="I48" s="22">
        <v>3586.3</v>
      </c>
      <c r="J48" s="22">
        <v>7.8963999999999999</v>
      </c>
      <c r="K48" s="22">
        <v>0.14949999999999999</v>
      </c>
      <c r="L48" s="22">
        <v>3572.2</v>
      </c>
      <c r="M48" s="22">
        <v>7.4607999999999999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</row>
    <row r="49" spans="1:123" x14ac:dyDescent="0.25">
      <c r="A49" s="22">
        <v>560</v>
      </c>
      <c r="B49" s="22">
        <v>3.843</v>
      </c>
      <c r="C49" s="22">
        <v>3616.4</v>
      </c>
      <c r="D49" s="22">
        <v>8.9928000000000008</v>
      </c>
      <c r="E49" s="22">
        <v>0.76659999999999995</v>
      </c>
      <c r="F49" s="22">
        <v>3612.7</v>
      </c>
      <c r="G49" s="22">
        <v>8.2468000000000004</v>
      </c>
      <c r="H49" s="22">
        <v>0.38219999999999998</v>
      </c>
      <c r="I49" s="22">
        <v>3608.2</v>
      </c>
      <c r="J49" s="22">
        <v>7.9229000000000003</v>
      </c>
      <c r="K49" s="22">
        <v>0.1515</v>
      </c>
      <c r="L49" s="22">
        <v>3594.6</v>
      </c>
      <c r="M49" s="22">
        <v>7.4878999999999998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</row>
    <row r="50" spans="1:123" x14ac:dyDescent="0.25">
      <c r="A50" s="22">
        <v>570</v>
      </c>
      <c r="B50" s="22">
        <v>3.8889999999999998</v>
      </c>
      <c r="C50" s="22">
        <v>3638.1</v>
      </c>
      <c r="D50" s="22">
        <v>9.0187000000000008</v>
      </c>
      <c r="E50" s="22">
        <v>0.77600000000000002</v>
      </c>
      <c r="F50" s="22">
        <v>3634.6</v>
      </c>
      <c r="G50" s="22">
        <v>8.2728999999999999</v>
      </c>
      <c r="H50" s="22">
        <v>0.38690000000000002</v>
      </c>
      <c r="I50" s="22">
        <v>3630.2</v>
      </c>
      <c r="J50" s="22">
        <v>7.9492000000000003</v>
      </c>
      <c r="K50" s="22">
        <v>0.15340000000000001</v>
      </c>
      <c r="L50" s="22">
        <v>3617.1</v>
      </c>
      <c r="M50" s="22">
        <v>7.5147000000000004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</row>
    <row r="51" spans="1:123" x14ac:dyDescent="0.25">
      <c r="A51" s="22">
        <v>580</v>
      </c>
      <c r="B51" s="22">
        <v>3.9350000000000001</v>
      </c>
      <c r="C51" s="22">
        <v>3660</v>
      </c>
      <c r="D51" s="22">
        <v>9.0444999999999993</v>
      </c>
      <c r="E51" s="22">
        <v>0.7853</v>
      </c>
      <c r="F51" s="22">
        <v>3656.6</v>
      </c>
      <c r="G51" s="22">
        <v>8.2988</v>
      </c>
      <c r="H51" s="22">
        <v>0.39150000000000001</v>
      </c>
      <c r="I51" s="22">
        <v>3652.3</v>
      </c>
      <c r="J51" s="22">
        <v>7.9752000000000001</v>
      </c>
      <c r="K51" s="22">
        <v>0.15529999999999999</v>
      </c>
      <c r="L51" s="22">
        <v>3539.6</v>
      </c>
      <c r="M51" s="22">
        <v>7.5411999999999999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</row>
    <row r="52" spans="1:123" x14ac:dyDescent="0.25">
      <c r="A52" s="22">
        <v>590</v>
      </c>
      <c r="B52" s="22">
        <v>3.9809999999999999</v>
      </c>
      <c r="C52" s="22">
        <v>3681.9</v>
      </c>
      <c r="D52" s="22">
        <v>9.07</v>
      </c>
      <c r="E52" s="22">
        <v>0.79459999999999997</v>
      </c>
      <c r="F52" s="22">
        <v>3678.6</v>
      </c>
      <c r="G52" s="22">
        <v>8.3244000000000007</v>
      </c>
      <c r="H52" s="22">
        <v>0.36919999999999997</v>
      </c>
      <c r="I52" s="22">
        <v>3674.5</v>
      </c>
      <c r="J52" s="22">
        <v>8.0009999999999994</v>
      </c>
      <c r="K52" s="22">
        <v>0.15720000000000001</v>
      </c>
      <c r="L52" s="22">
        <v>3662.1</v>
      </c>
      <c r="M52" s="22">
        <v>7.5674999999999999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</row>
    <row r="53" spans="1:123" x14ac:dyDescent="0.25">
      <c r="A53" s="23">
        <v>600</v>
      </c>
      <c r="B53" s="24">
        <v>4.0270000000000001</v>
      </c>
      <c r="C53" s="23">
        <v>3703.8</v>
      </c>
      <c r="D53" s="23">
        <v>9.0952999999999999</v>
      </c>
      <c r="E53" s="23">
        <v>0.80389999999999995</v>
      </c>
      <c r="F53" s="23">
        <v>3700.6</v>
      </c>
      <c r="G53" s="23">
        <v>8.3498999999999999</v>
      </c>
      <c r="H53" s="23">
        <v>0.40089999999999998</v>
      </c>
      <c r="I53" s="23">
        <v>3696.7</v>
      </c>
      <c r="J53" s="23">
        <v>80.026600000000002</v>
      </c>
      <c r="K53" s="23">
        <v>0.15920000000000001</v>
      </c>
      <c r="L53" s="23">
        <v>3684.7</v>
      </c>
      <c r="M53" s="23">
        <v>7.5934999999999997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</row>
    <row r="54" spans="1:123" x14ac:dyDescent="0.25">
      <c r="A54" s="23">
        <v>610</v>
      </c>
      <c r="B54" s="24">
        <v>4.0739999999999998</v>
      </c>
      <c r="C54" s="23">
        <v>3725.9</v>
      </c>
      <c r="D54" s="23">
        <v>9.1204000000000001</v>
      </c>
      <c r="E54" s="23">
        <v>0.81320000000000003</v>
      </c>
      <c r="F54" s="23">
        <v>3722.8</v>
      </c>
      <c r="G54" s="23">
        <v>8.3750999999999998</v>
      </c>
      <c r="H54" s="23">
        <v>0.40560000000000002</v>
      </c>
      <c r="I54" s="23">
        <v>3718.9</v>
      </c>
      <c r="J54" s="23">
        <v>5.1900000000000002E-2</v>
      </c>
      <c r="K54" s="23">
        <v>0.16109999999999999</v>
      </c>
      <c r="L54" s="23">
        <v>3707.3</v>
      </c>
      <c r="M54" s="23">
        <v>7.6192000000000002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</row>
    <row r="55" spans="1:123" x14ac:dyDescent="0.25">
      <c r="A55" s="23">
        <v>620</v>
      </c>
      <c r="B55" s="24">
        <v>4.12</v>
      </c>
      <c r="C55" s="25">
        <v>3748</v>
      </c>
      <c r="D55" s="23">
        <v>9.1453000000000007</v>
      </c>
      <c r="E55" s="23">
        <v>0.82250000000000001</v>
      </c>
      <c r="F55" s="25">
        <v>3745</v>
      </c>
      <c r="G55" s="23">
        <v>8.4001000000000001</v>
      </c>
      <c r="H55" s="23">
        <v>0.4103</v>
      </c>
      <c r="I55" s="23">
        <v>3741.2</v>
      </c>
      <c r="J55" s="26">
        <v>8.077</v>
      </c>
      <c r="K55" s="23">
        <v>0.16300000000000001</v>
      </c>
      <c r="L55" s="25">
        <v>3730</v>
      </c>
      <c r="M55" s="23">
        <v>7.6448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</row>
    <row r="56" spans="1:123" x14ac:dyDescent="0.25">
      <c r="A56" s="23">
        <v>630</v>
      </c>
      <c r="B56" s="24">
        <v>4.1660000000000004</v>
      </c>
      <c r="C56" s="23">
        <v>3770.3</v>
      </c>
      <c r="D56" s="26">
        <v>9.17</v>
      </c>
      <c r="E56" s="23">
        <v>0.83169999999999999</v>
      </c>
      <c r="F56" s="23">
        <v>3767.3</v>
      </c>
      <c r="G56" s="23">
        <v>8.4248999999999992</v>
      </c>
      <c r="H56" s="26">
        <v>0.41499999999999998</v>
      </c>
      <c r="I56" s="23">
        <v>3763.6</v>
      </c>
      <c r="J56" s="23">
        <v>8.1020000000000003</v>
      </c>
      <c r="K56" s="23">
        <v>0.16489999999999999</v>
      </c>
      <c r="L56" s="23">
        <v>3752.7</v>
      </c>
      <c r="M56" s="27">
        <v>7.67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</row>
    <row r="57" spans="1:123" x14ac:dyDescent="0.25">
      <c r="A57" s="23">
        <v>640</v>
      </c>
      <c r="B57" s="24">
        <v>4.2119999999999997</v>
      </c>
      <c r="C57" s="23">
        <v>3792.4</v>
      </c>
      <c r="D57" s="23">
        <v>9.1944999999999997</v>
      </c>
      <c r="E57" s="27">
        <v>0.84099999999999997</v>
      </c>
      <c r="F57" s="23">
        <v>3789.6</v>
      </c>
      <c r="G57" s="23">
        <v>8.4495000000000005</v>
      </c>
      <c r="H57" s="23">
        <v>0.41959999999999997</v>
      </c>
      <c r="I57" s="25">
        <v>3786</v>
      </c>
      <c r="J57" s="23">
        <v>8.1266999999999996</v>
      </c>
      <c r="K57" s="23">
        <v>0.1668</v>
      </c>
      <c r="L57" s="23">
        <v>3775.4</v>
      </c>
      <c r="M57" s="23">
        <v>7.6951000000000001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</row>
    <row r="58" spans="1:123" x14ac:dyDescent="0.25">
      <c r="A58" s="23">
        <v>650</v>
      </c>
      <c r="B58" s="24">
        <v>4.258</v>
      </c>
      <c r="C58" s="23">
        <v>3814.7</v>
      </c>
      <c r="D58" s="23">
        <v>9.2187999999999999</v>
      </c>
      <c r="E58" s="23">
        <v>0.85029999999999994</v>
      </c>
      <c r="F58" s="25">
        <v>3812</v>
      </c>
      <c r="G58" s="23">
        <v>8.4738000000000007</v>
      </c>
      <c r="H58" s="23">
        <v>0.42430000000000001</v>
      </c>
      <c r="I58" s="23">
        <v>3808.5</v>
      </c>
      <c r="J58" s="23">
        <v>8.1511999999999993</v>
      </c>
      <c r="K58" s="23">
        <v>0.16869999999999999</v>
      </c>
      <c r="L58" s="23">
        <v>3798.2</v>
      </c>
      <c r="M58" s="23">
        <v>7.7199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</row>
    <row r="59" spans="1:123" x14ac:dyDescent="0.25">
      <c r="A59" s="23">
        <v>660</v>
      </c>
      <c r="B59" s="24">
        <v>4.3049999999999997</v>
      </c>
      <c r="C59" s="23">
        <v>3837.1</v>
      </c>
      <c r="D59" s="23">
        <v>9.2429000000000006</v>
      </c>
      <c r="E59" s="23">
        <v>0.85960000000000003</v>
      </c>
      <c r="F59" s="23">
        <v>3834.5</v>
      </c>
      <c r="G59" s="23">
        <v>8.4981000000000009</v>
      </c>
      <c r="H59" s="26">
        <v>0.42899999999999999</v>
      </c>
      <c r="I59" s="23">
        <v>3831.1</v>
      </c>
      <c r="J59" s="23">
        <v>8.1775000000000002</v>
      </c>
      <c r="K59" s="23">
        <v>0.1706</v>
      </c>
      <c r="L59" s="23">
        <v>3821.1</v>
      </c>
      <c r="M59" s="28">
        <v>7.7446000000000002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</row>
    <row r="60" spans="1:123" x14ac:dyDescent="0.25">
      <c r="A60" s="23">
        <v>670</v>
      </c>
      <c r="B60" s="24">
        <v>4.351</v>
      </c>
      <c r="C60" s="23">
        <v>3859.6</v>
      </c>
      <c r="D60" s="23">
        <v>9.2668999999999997</v>
      </c>
      <c r="E60" s="23">
        <v>0.86890000000000001</v>
      </c>
      <c r="F60" s="25">
        <v>3857</v>
      </c>
      <c r="G60" s="23">
        <v>8.5221</v>
      </c>
      <c r="H60" s="23">
        <v>0.43359999999999999</v>
      </c>
      <c r="I60" s="23">
        <v>3853.7</v>
      </c>
      <c r="J60" s="23">
        <v>8.1996000000000002</v>
      </c>
      <c r="K60" s="23">
        <v>0.17249999999999999</v>
      </c>
      <c r="L60" s="25">
        <v>3844</v>
      </c>
      <c r="M60" s="27">
        <v>7.7690000000000001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</row>
    <row r="61" spans="1:123" x14ac:dyDescent="0.25">
      <c r="A61" s="23">
        <v>680</v>
      </c>
      <c r="B61" s="24">
        <v>4.3970000000000002</v>
      </c>
      <c r="C61" s="23">
        <v>3882.1</v>
      </c>
      <c r="D61" s="23">
        <v>9.2906999999999993</v>
      </c>
      <c r="E61" s="23">
        <v>0.87819999999999998</v>
      </c>
      <c r="F61" s="23">
        <v>3879.6</v>
      </c>
      <c r="G61" s="23">
        <v>8.5458999999999996</v>
      </c>
      <c r="H61" s="23">
        <v>0.43830000000000002</v>
      </c>
      <c r="I61" s="23">
        <v>3876.4</v>
      </c>
      <c r="J61" s="23">
        <v>8.2234999999999996</v>
      </c>
      <c r="K61" s="23">
        <v>0.1744</v>
      </c>
      <c r="L61" s="23">
        <v>3866.9</v>
      </c>
      <c r="M61" s="28">
        <v>7.7931999999999997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</row>
    <row r="62" spans="1:123" x14ac:dyDescent="0.25">
      <c r="A62" s="23">
        <v>690</v>
      </c>
      <c r="B62" s="24">
        <v>4.4429999999999996</v>
      </c>
      <c r="C62" s="23">
        <v>3904.7</v>
      </c>
      <c r="D62" s="23">
        <v>9.3141999999999996</v>
      </c>
      <c r="E62" s="23">
        <v>0.88739999999999997</v>
      </c>
      <c r="F62" s="23">
        <v>3902.3</v>
      </c>
      <c r="G62" s="23">
        <v>8.5695999999999994</v>
      </c>
      <c r="H62" s="26">
        <v>0.443</v>
      </c>
      <c r="I62" s="23">
        <v>3899.2</v>
      </c>
      <c r="J62" s="23">
        <v>8.2472999999999992</v>
      </c>
      <c r="K62" s="23">
        <v>0.17630000000000001</v>
      </c>
      <c r="L62" s="23">
        <v>3889.9</v>
      </c>
      <c r="M62" s="28">
        <v>7.8171999999999997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</row>
    <row r="63" spans="1:123" x14ac:dyDescent="0.25">
      <c r="A63" s="23">
        <v>700</v>
      </c>
      <c r="B63" s="24">
        <v>4.4889999999999999</v>
      </c>
      <c r="C63" s="23">
        <v>3927.4</v>
      </c>
      <c r="D63" s="23">
        <v>9.3376999999999999</v>
      </c>
      <c r="E63" s="23">
        <v>0.89670000000000005</v>
      </c>
      <c r="F63" s="25">
        <v>3925</v>
      </c>
      <c r="G63" s="23">
        <v>8.5930999999999997</v>
      </c>
      <c r="H63" s="23">
        <v>0.4476</v>
      </c>
      <c r="I63" s="25">
        <v>3922</v>
      </c>
      <c r="J63" s="23">
        <v>8.2707999999999995</v>
      </c>
      <c r="K63" s="23">
        <v>0.1782</v>
      </c>
      <c r="L63" s="25">
        <v>3913</v>
      </c>
      <c r="M63" s="28">
        <v>8.8409999999999993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</row>
    <row r="64" spans="1:123" x14ac:dyDescent="0.25">
      <c r="A64" s="23">
        <v>710</v>
      </c>
      <c r="B64" s="24">
        <v>4.3049999999999997</v>
      </c>
      <c r="C64" s="23">
        <v>3837.1</v>
      </c>
      <c r="D64" s="23">
        <v>9.3609000000000009</v>
      </c>
      <c r="E64" s="27">
        <v>0.90600000000000003</v>
      </c>
      <c r="F64" s="23">
        <v>3947.8</v>
      </c>
      <c r="G64" s="23">
        <v>9.6164000000000005</v>
      </c>
      <c r="H64" s="23">
        <v>0.45229999999999998</v>
      </c>
      <c r="I64" s="23">
        <v>3944.9</v>
      </c>
      <c r="J64" s="23">
        <v>8.2942</v>
      </c>
      <c r="K64" s="23">
        <v>0.18010000000000001</v>
      </c>
      <c r="L64" s="23">
        <v>3936.1</v>
      </c>
      <c r="M64" s="28">
        <v>7.8646000000000003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</row>
    <row r="65" spans="1:123" x14ac:dyDescent="0.25">
      <c r="A65" s="23">
        <v>720</v>
      </c>
      <c r="B65" s="24">
        <v>4.351</v>
      </c>
      <c r="C65" s="23">
        <v>3859.6</v>
      </c>
      <c r="D65" s="23">
        <v>9.3840000000000003</v>
      </c>
      <c r="E65" s="23">
        <v>0.9153</v>
      </c>
      <c r="F65" s="23">
        <v>3970.7</v>
      </c>
      <c r="G65" s="23">
        <v>8.6395</v>
      </c>
      <c r="H65" s="23">
        <v>0.45700000000000002</v>
      </c>
      <c r="I65" s="23">
        <v>3967.8</v>
      </c>
      <c r="J65" s="23">
        <v>8.3175000000000008</v>
      </c>
      <c r="K65" s="27">
        <v>0.182</v>
      </c>
      <c r="L65" s="23">
        <v>3959.3</v>
      </c>
      <c r="M65" s="28">
        <v>7.8880999999999997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</row>
    <row r="66" spans="1:123" x14ac:dyDescent="0.25">
      <c r="A66" s="23">
        <v>730</v>
      </c>
      <c r="B66" s="24">
        <v>4.3970000000000002</v>
      </c>
      <c r="C66" s="23">
        <v>3882.1</v>
      </c>
      <c r="D66" s="23">
        <v>9.4069000000000003</v>
      </c>
      <c r="E66" s="23">
        <v>0.92449999999999999</v>
      </c>
      <c r="F66" s="23">
        <v>3993.6</v>
      </c>
      <c r="G66" s="23">
        <v>8.6624999999999996</v>
      </c>
      <c r="H66" s="23">
        <v>0.46350000000000002</v>
      </c>
      <c r="I66" s="23">
        <v>3990.8</v>
      </c>
      <c r="J66" s="23">
        <v>8.3405000000000005</v>
      </c>
      <c r="K66" s="23">
        <v>0.18390000000000001</v>
      </c>
      <c r="L66" s="23">
        <v>3982.5</v>
      </c>
      <c r="M66" s="28">
        <v>7.9112999999999998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</row>
    <row r="67" spans="1:123" x14ac:dyDescent="0.25">
      <c r="A67" s="23">
        <v>740</v>
      </c>
      <c r="B67" s="24">
        <v>3.4430000000000001</v>
      </c>
      <c r="C67" s="23">
        <v>3904.7</v>
      </c>
      <c r="D67" s="23">
        <v>9.4297000000000004</v>
      </c>
      <c r="E67" s="23">
        <v>0.93379999999999996</v>
      </c>
      <c r="F67" s="23">
        <v>4016.6</v>
      </c>
      <c r="G67" s="23">
        <v>8.6852999999999998</v>
      </c>
      <c r="H67" s="23">
        <v>0.46629999999999999</v>
      </c>
      <c r="I67" s="23">
        <v>4013.9</v>
      </c>
      <c r="J67" s="23">
        <v>8.3634000000000004</v>
      </c>
      <c r="K67" s="23">
        <v>0.1857</v>
      </c>
      <c r="L67" s="23">
        <v>4005.8</v>
      </c>
      <c r="M67" s="28">
        <v>7.9344000000000001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</row>
    <row r="68" spans="1:123" x14ac:dyDescent="0.25">
      <c r="A68" s="23">
        <v>750</v>
      </c>
      <c r="B68" s="24">
        <v>4.72</v>
      </c>
      <c r="C68" s="23">
        <v>4041.8</v>
      </c>
      <c r="D68" s="23">
        <v>9.4522999999999993</v>
      </c>
      <c r="E68" s="23">
        <v>0.94310000000000005</v>
      </c>
      <c r="F68" s="23">
        <v>4039.7</v>
      </c>
      <c r="G68" s="27">
        <v>8.7080000000000002</v>
      </c>
      <c r="H68" s="23">
        <v>0.47089999999999999</v>
      </c>
      <c r="I68" s="25">
        <v>4037</v>
      </c>
      <c r="J68" s="23">
        <v>8.3861000000000008</v>
      </c>
      <c r="K68" s="23">
        <v>0.18759999999999999</v>
      </c>
      <c r="L68" s="23">
        <v>4029.1</v>
      </c>
      <c r="M68" s="28">
        <v>7.9573999999999998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</row>
    <row r="69" spans="1:123" x14ac:dyDescent="0.25">
      <c r="A69" s="23">
        <v>760</v>
      </c>
      <c r="B69" s="24">
        <v>4.7670000000000003</v>
      </c>
      <c r="C69" s="23">
        <v>4064.9</v>
      </c>
      <c r="D69" s="23">
        <v>9.4747000000000003</v>
      </c>
      <c r="E69" s="23">
        <v>0.95240000000000002</v>
      </c>
      <c r="F69" s="23">
        <v>4062.8</v>
      </c>
      <c r="G69" s="23">
        <v>8.7304999999999993</v>
      </c>
      <c r="H69" s="23">
        <v>0.47560000000000002</v>
      </c>
      <c r="I69" s="23">
        <v>4060.2</v>
      </c>
      <c r="J69" s="23">
        <v>8.4086999999999996</v>
      </c>
      <c r="K69" s="23">
        <v>0.1895</v>
      </c>
      <c r="L69" s="23">
        <v>4052.5</v>
      </c>
      <c r="M69" s="28">
        <v>7.9801000000000002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</row>
    <row r="70" spans="1:123" x14ac:dyDescent="0.25">
      <c r="A70" s="23">
        <v>770</v>
      </c>
      <c r="B70" s="24">
        <v>4.8129999999999997</v>
      </c>
      <c r="C70" s="23">
        <v>4088.1</v>
      </c>
      <c r="D70" s="23">
        <v>9.4970999999999997</v>
      </c>
      <c r="E70" s="23">
        <v>0.96160000000000001</v>
      </c>
      <c r="F70" s="25">
        <v>4086</v>
      </c>
      <c r="G70" s="23">
        <v>8.7528000000000006</v>
      </c>
      <c r="H70" s="23">
        <v>0.48020000000000002</v>
      </c>
      <c r="I70" s="23">
        <v>4083.5</v>
      </c>
      <c r="J70" s="23">
        <v>8.4311000000000007</v>
      </c>
      <c r="K70" s="23">
        <v>0.19139999999999999</v>
      </c>
      <c r="L70" s="29">
        <v>4076</v>
      </c>
      <c r="M70" s="28">
        <v>8.0027000000000008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</row>
    <row r="71" spans="1:123" x14ac:dyDescent="0.25">
      <c r="A71" s="23">
        <v>780</v>
      </c>
      <c r="B71" s="24">
        <v>4.859</v>
      </c>
      <c r="C71" s="23">
        <v>4111.3</v>
      </c>
      <c r="D71" s="23">
        <v>9.5191999999999997</v>
      </c>
      <c r="E71" s="23">
        <v>0.97089999999999999</v>
      </c>
      <c r="F71" s="23">
        <v>4109.3</v>
      </c>
      <c r="G71" s="23">
        <v>8.7750000000000004</v>
      </c>
      <c r="H71" s="23">
        <v>0.4849</v>
      </c>
      <c r="I71" s="23">
        <v>4106.8</v>
      </c>
      <c r="J71" s="23">
        <v>8.4534000000000002</v>
      </c>
      <c r="K71" s="23">
        <v>0.1933</v>
      </c>
      <c r="L71" s="23">
        <v>4099.5</v>
      </c>
      <c r="M71" s="28">
        <v>8.0251000000000001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</row>
    <row r="72" spans="1:123" x14ac:dyDescent="0.25">
      <c r="A72" s="23">
        <v>790</v>
      </c>
      <c r="B72" s="24">
        <v>4.9050000000000002</v>
      </c>
      <c r="C72" s="23">
        <v>4134.6000000000004</v>
      </c>
      <c r="D72" s="23">
        <v>9.5411999999999999</v>
      </c>
      <c r="E72" s="23">
        <v>0.98019999999999996</v>
      </c>
      <c r="F72" s="23">
        <v>4132.7</v>
      </c>
      <c r="G72" s="23">
        <v>8.7971000000000004</v>
      </c>
      <c r="H72" s="23">
        <v>0.48949999999999999</v>
      </c>
      <c r="I72" s="23">
        <v>4130.2</v>
      </c>
      <c r="J72" s="23">
        <v>8.4755000000000003</v>
      </c>
      <c r="K72" s="23">
        <v>0.19520000000000001</v>
      </c>
      <c r="L72" s="29">
        <v>4123</v>
      </c>
      <c r="M72" s="28">
        <v>8.0473999999999997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</row>
    <row r="73" spans="1:123" x14ac:dyDescent="0.25">
      <c r="A73" s="23">
        <v>800</v>
      </c>
      <c r="B73" s="30">
        <v>4.9509999999999996</v>
      </c>
      <c r="C73" s="23">
        <v>4157.8999999999996</v>
      </c>
      <c r="D73" s="23">
        <v>9.5631000000000004</v>
      </c>
      <c r="E73" s="23">
        <v>0.98939999999999995</v>
      </c>
      <c r="F73" s="23">
        <v>4165.1000000000004</v>
      </c>
      <c r="G73" s="23">
        <v>8.8188999999999993</v>
      </c>
      <c r="H73" s="23">
        <v>0.49419999999999997</v>
      </c>
      <c r="I73" s="23">
        <v>4153.7</v>
      </c>
      <c r="J73" s="23">
        <v>8.4974000000000007</v>
      </c>
      <c r="K73" s="27">
        <v>0.19700000000000001</v>
      </c>
      <c r="L73" s="23">
        <v>4143.7</v>
      </c>
      <c r="M73" s="28">
        <v>8.0694999999999997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</row>
    <row r="74" spans="1:12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</row>
    <row r="75" spans="1:123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</row>
    <row r="76" spans="1:123" x14ac:dyDescent="0.25">
      <c r="A76" s="3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2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</row>
    <row r="77" spans="1:123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</row>
    <row r="78" spans="1:12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</row>
    <row r="79" spans="1:12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</row>
    <row r="80" spans="1:12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</row>
    <row r="81" spans="1:12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</row>
    <row r="82" spans="1:12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</row>
    <row r="83" spans="1:12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</row>
    <row r="84" spans="1:12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</row>
    <row r="85" spans="1:12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</row>
    <row r="86" spans="1:12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</row>
    <row r="87" spans="1:12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</row>
    <row r="88" spans="1:12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</row>
    <row r="89" spans="1:12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</row>
    <row r="90" spans="1:12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</row>
    <row r="91" spans="1:12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</row>
    <row r="92" spans="1:12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</row>
    <row r="93" spans="1:12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</row>
    <row r="94" spans="1:12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</row>
    <row r="95" spans="1:12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</row>
    <row r="96" spans="1:12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</row>
    <row r="97" spans="1:12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</row>
    <row r="98" spans="1:12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</row>
    <row r="99" spans="1:12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</row>
    <row r="100" spans="1:12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</row>
    <row r="101" spans="1:12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</row>
    <row r="102" spans="1:12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</row>
    <row r="103" spans="1:12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</row>
    <row r="104" spans="1:12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</row>
    <row r="105" spans="1:12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</row>
    <row r="106" spans="1:12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</row>
    <row r="107" spans="1:12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</row>
    <row r="108" spans="1:12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</row>
    <row r="109" spans="1:12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</row>
    <row r="110" spans="1:12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</row>
    <row r="111" spans="1:12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</row>
    <row r="112" spans="1:12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</row>
    <row r="113" spans="1:12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</row>
    <row r="114" spans="1:12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</row>
    <row r="115" spans="1:12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</row>
    <row r="116" spans="1:12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</row>
    <row r="117" spans="1:12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</row>
    <row r="118" spans="1:12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</row>
    <row r="119" spans="1:12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</row>
    <row r="120" spans="1:12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</row>
    <row r="121" spans="1:12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</row>
    <row r="122" spans="1:12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</row>
    <row r="123" spans="1:12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</row>
    <row r="124" spans="1:12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</row>
    <row r="125" spans="1:12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</row>
    <row r="126" spans="1:12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</row>
    <row r="127" spans="1:12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</row>
    <row r="128" spans="1:12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</row>
    <row r="129" spans="1:12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</row>
    <row r="130" spans="1:12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</row>
    <row r="131" spans="1:12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</row>
    <row r="132" spans="1:12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</row>
    <row r="133" spans="1:12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</row>
    <row r="134" spans="1:12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</row>
    <row r="135" spans="1:12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</row>
    <row r="136" spans="1:12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</row>
    <row r="137" spans="1:12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</row>
    <row r="138" spans="1:12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</row>
    <row r="139" spans="1:12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</row>
    <row r="140" spans="1:12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</row>
    <row r="141" spans="1:12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</row>
    <row r="142" spans="1:12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</row>
    <row r="143" spans="1:12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</row>
    <row r="144" spans="1:12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</row>
    <row r="145" spans="1:12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</row>
    <row r="146" spans="1:12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</row>
    <row r="147" spans="1:12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</row>
    <row r="148" spans="1:12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</row>
    <row r="149" spans="1:12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</row>
    <row r="150" spans="1:12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</row>
    <row r="151" spans="1:12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</row>
    <row r="152" spans="1:12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</row>
    <row r="153" spans="1:12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</row>
    <row r="154" spans="1:12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</row>
    <row r="155" spans="1:12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</row>
    <row r="156" spans="1:12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</row>
    <row r="157" spans="1:12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</row>
    <row r="158" spans="1:12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</row>
    <row r="159" spans="1:12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</row>
    <row r="160" spans="1:12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</row>
    <row r="161" spans="1:12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</row>
    <row r="162" spans="1:12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</row>
    <row r="163" spans="1:12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</row>
    <row r="164" spans="1:12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</row>
    <row r="165" spans="1:12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</row>
    <row r="166" spans="1:12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</row>
    <row r="167" spans="1:12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</row>
    <row r="168" spans="1:12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</row>
    <row r="169" spans="1:12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</row>
    <row r="170" spans="1:12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</row>
    <row r="171" spans="1:12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</row>
    <row r="172" spans="1:12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</row>
    <row r="173" spans="1:12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</row>
    <row r="174" spans="1:12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</row>
    <row r="175" spans="1:12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</row>
    <row r="176" spans="1:12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</row>
    <row r="177" spans="1:12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</row>
    <row r="178" spans="1:12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</row>
    <row r="179" spans="1:12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</row>
    <row r="180" spans="1:12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</row>
    <row r="181" spans="1:12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</row>
    <row r="182" spans="1:12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</row>
    <row r="183" spans="1:12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</row>
    <row r="184" spans="1:12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</row>
    <row r="185" spans="1:12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</row>
    <row r="186" spans="1:12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</row>
    <row r="187" spans="1:12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</row>
    <row r="188" spans="1:12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</row>
    <row r="189" spans="1:12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</row>
    <row r="190" spans="1:12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</row>
    <row r="191" spans="1:12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</row>
    <row r="192" spans="1:12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</row>
    <row r="193" spans="1:12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</row>
    <row r="194" spans="1:12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</row>
    <row r="195" spans="1:12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</row>
    <row r="196" spans="1:12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</row>
    <row r="197" spans="1:12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</row>
    <row r="198" spans="1:12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</row>
    <row r="199" spans="1:12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</row>
    <row r="200" spans="1:12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</row>
    <row r="201" spans="1:12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</row>
    <row r="202" spans="1:12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</row>
    <row r="203" spans="1:12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</row>
    <row r="204" spans="1:12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</row>
    <row r="205" spans="1:12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</row>
    <row r="206" spans="1:12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</row>
    <row r="207" spans="1:12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</row>
    <row r="208" spans="1:12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</row>
    <row r="209" spans="1:12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</row>
    <row r="210" spans="1:12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</row>
    <row r="211" spans="1:12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</row>
    <row r="212" spans="1:12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</row>
    <row r="213" spans="1:12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</row>
    <row r="214" spans="1:12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</row>
    <row r="215" spans="1:12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</row>
    <row r="216" spans="1:12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</row>
    <row r="217" spans="1:12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</row>
    <row r="218" spans="1:12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</row>
    <row r="219" spans="1:12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</row>
    <row r="220" spans="1:12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</row>
    <row r="221" spans="1:12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</row>
    <row r="222" spans="1:12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</row>
    <row r="223" spans="1:12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</row>
    <row r="224" spans="1:12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</row>
    <row r="225" spans="1:12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</row>
    <row r="226" spans="1:12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</row>
    <row r="227" spans="1:12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</row>
    <row r="228" spans="1:12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</row>
    <row r="229" spans="1:12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</row>
    <row r="230" spans="1:12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</row>
    <row r="231" spans="1:12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</row>
    <row r="232" spans="1:12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</row>
    <row r="233" spans="1:12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</row>
    <row r="234" spans="1:12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</row>
    <row r="235" spans="1:12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</row>
    <row r="236" spans="1:12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</row>
    <row r="237" spans="1:12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</row>
    <row r="238" spans="1:12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</row>
    <row r="239" spans="1:12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</row>
    <row r="240" spans="1:12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</row>
    <row r="241" spans="1:12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</row>
    <row r="242" spans="1:12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</row>
    <row r="243" spans="1:12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</row>
    <row r="244" spans="1:12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</row>
    <row r="245" spans="1:12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</row>
    <row r="246" spans="1:12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</row>
    <row r="247" spans="1:12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</row>
    <row r="248" spans="1:12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</row>
    <row r="249" spans="1:12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</row>
    <row r="250" spans="1:123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</row>
    <row r="251" spans="1:123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</row>
    <row r="252" spans="1:123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</row>
    <row r="253" spans="1:123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</row>
    <row r="254" spans="1:123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</row>
    <row r="255" spans="1:123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</row>
    <row r="256" spans="1:123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</row>
    <row r="257" spans="14:123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</row>
    <row r="258" spans="14:123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</row>
    <row r="259" spans="14:123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</row>
    <row r="260" spans="14:123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</row>
    <row r="261" spans="14:123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</row>
    <row r="262" spans="14:123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</row>
    <row r="263" spans="14:123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</row>
    <row r="264" spans="14:123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</row>
    <row r="265" spans="14:123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</row>
    <row r="266" spans="14:123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</row>
    <row r="267" spans="14:123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</row>
    <row r="268" spans="14:123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</row>
    <row r="269" spans="14:123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</row>
    <row r="270" spans="14:123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</row>
    <row r="271" spans="14:123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</row>
    <row r="272" spans="14:123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</row>
    <row r="273" spans="14:123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</row>
    <row r="274" spans="14:123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</row>
    <row r="275" spans="14:123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</row>
    <row r="276" spans="14:123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</row>
    <row r="277" spans="14:123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</row>
    <row r="278" spans="14:123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</row>
    <row r="279" spans="14:123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</row>
    <row r="280" spans="14:123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</row>
    <row r="281" spans="14:123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</row>
    <row r="282" spans="14:123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</row>
    <row r="283" spans="14:123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</row>
    <row r="284" spans="14:123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</row>
    <row r="285" spans="14:123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</row>
    <row r="286" spans="14:123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</row>
    <row r="287" spans="14:123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</row>
    <row r="288" spans="14:123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</row>
    <row r="289" spans="14:123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</row>
    <row r="290" spans="14:123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</row>
    <row r="291" spans="14:123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</row>
    <row r="292" spans="14:123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</row>
    <row r="293" spans="14:123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</row>
    <row r="294" spans="14:123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</row>
    <row r="295" spans="14:123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</row>
    <row r="296" spans="14:123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</row>
    <row r="297" spans="14:123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</row>
    <row r="298" spans="14:123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</row>
    <row r="299" spans="14:123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</row>
    <row r="300" spans="14:123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</row>
    <row r="301" spans="14:123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</row>
    <row r="302" spans="14:123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</row>
    <row r="303" spans="14:123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</row>
    <row r="304" spans="14:123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</row>
    <row r="305" spans="14:123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</row>
    <row r="306" spans="14:123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</row>
    <row r="307" spans="14:123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</row>
    <row r="308" spans="14:123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</row>
    <row r="309" spans="14:123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</row>
    <row r="310" spans="14:123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</row>
    <row r="311" spans="14:123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</row>
    <row r="312" spans="14:123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</row>
    <row r="313" spans="14:123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</row>
    <row r="314" spans="14:123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</row>
    <row r="315" spans="14:123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</row>
    <row r="316" spans="14:123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</row>
    <row r="317" spans="14:123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</row>
    <row r="318" spans="14:123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</row>
    <row r="319" spans="14:123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</row>
    <row r="320" spans="14:123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</row>
    <row r="321" spans="14:123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</row>
    <row r="322" spans="14:123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</row>
    <row r="323" spans="14:123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</row>
    <row r="324" spans="14:123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</row>
    <row r="325" spans="14:123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</row>
    <row r="326" spans="14:123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</row>
    <row r="327" spans="14:123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</row>
    <row r="328" spans="14:123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</row>
    <row r="329" spans="14:123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</row>
    <row r="330" spans="14:123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</row>
    <row r="331" spans="14:123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</row>
    <row r="332" spans="14:123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</row>
    <row r="333" spans="14:123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</row>
    <row r="334" spans="14:123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</row>
    <row r="335" spans="14:123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</row>
    <row r="336" spans="14:123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</row>
    <row r="337" spans="14:123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</row>
    <row r="338" spans="14:123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</row>
    <row r="339" spans="14:123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</row>
    <row r="340" spans="14:123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</row>
    <row r="341" spans="14:123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</row>
    <row r="342" spans="14:123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</row>
    <row r="343" spans="14:123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</row>
    <row r="344" spans="14:123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</row>
    <row r="345" spans="14:123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</row>
    <row r="346" spans="14:123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</row>
    <row r="347" spans="14:123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</row>
    <row r="348" spans="14:123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</row>
    <row r="349" spans="14:123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</row>
    <row r="350" spans="14:123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</row>
    <row r="351" spans="14:123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</row>
    <row r="352" spans="14:123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</row>
    <row r="353" spans="14:123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</row>
    <row r="354" spans="14:123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</row>
    <row r="355" spans="14:123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</row>
    <row r="356" spans="14:123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</row>
    <row r="357" spans="14:123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</row>
    <row r="358" spans="14:123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</row>
    <row r="359" spans="14:123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</row>
    <row r="360" spans="14:123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</row>
    <row r="361" spans="14:123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</row>
    <row r="362" spans="14:123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</row>
    <row r="363" spans="14:123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</row>
    <row r="364" spans="14:123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</row>
    <row r="365" spans="14:123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</row>
    <row r="366" spans="14:123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</row>
    <row r="367" spans="14:123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</row>
    <row r="368" spans="14:123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</row>
    <row r="369" spans="14:123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</row>
    <row r="370" spans="14:123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</row>
    <row r="371" spans="14:123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</row>
    <row r="372" spans="14:123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</row>
    <row r="373" spans="14:123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</row>
    <row r="374" spans="14:123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</row>
    <row r="375" spans="14:123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</row>
    <row r="376" spans="14:123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</row>
    <row r="377" spans="14:123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</row>
    <row r="378" spans="14:123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</row>
    <row r="379" spans="14:123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</row>
    <row r="380" spans="14:123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</row>
    <row r="381" spans="14:123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</row>
    <row r="382" spans="14:123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</row>
    <row r="383" spans="14:123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</row>
    <row r="384" spans="14:123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</row>
    <row r="385" spans="14:123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</row>
    <row r="386" spans="14:123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</row>
    <row r="387" spans="14:123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</row>
    <row r="388" spans="14:123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</row>
    <row r="389" spans="14:123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</row>
    <row r="390" spans="14:123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</row>
    <row r="391" spans="14:123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</row>
    <row r="392" spans="14:123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</row>
    <row r="393" spans="14:123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</row>
    <row r="394" spans="14:123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</row>
    <row r="395" spans="14:123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</row>
    <row r="396" spans="14:123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</row>
    <row r="397" spans="14:123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</row>
    <row r="398" spans="14:123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</row>
    <row r="399" spans="14:123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</row>
    <row r="400" spans="14:123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</row>
    <row r="401" spans="14:123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</row>
    <row r="402" spans="14:123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</row>
    <row r="403" spans="14:123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</row>
    <row r="404" spans="14:123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</row>
    <row r="405" spans="14:123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</row>
    <row r="406" spans="14:123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</row>
    <row r="407" spans="14:123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</row>
    <row r="408" spans="14:123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</row>
    <row r="409" spans="14:123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</row>
    <row r="410" spans="14:123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</row>
    <row r="411" spans="14:123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</row>
    <row r="412" spans="14:123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</row>
    <row r="413" spans="14:123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</row>
    <row r="414" spans="14:123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</row>
    <row r="415" spans="14:123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</row>
    <row r="416" spans="14:123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</row>
    <row r="417" spans="14:123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</row>
    <row r="418" spans="14:123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</row>
    <row r="419" spans="14:123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</row>
    <row r="420" spans="14:123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</row>
    <row r="421" spans="14:123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</row>
    <row r="422" spans="14:123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</row>
    <row r="423" spans="14:123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</row>
    <row r="424" spans="14:123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</row>
    <row r="425" spans="14:123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</row>
    <row r="426" spans="14:123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</row>
    <row r="427" spans="14:123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</row>
    <row r="428" spans="14:123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</row>
    <row r="429" spans="14:123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</row>
    <row r="430" spans="14:123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</row>
    <row r="431" spans="14:123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</row>
    <row r="432" spans="14:123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</row>
    <row r="433" spans="14:123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</row>
    <row r="434" spans="14:123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</row>
    <row r="435" spans="14:123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</row>
    <row r="436" spans="14:123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</row>
    <row r="437" spans="14:123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</row>
    <row r="438" spans="14:123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</row>
    <row r="439" spans="14:123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</row>
    <row r="440" spans="14:123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</row>
    <row r="441" spans="14:123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</row>
    <row r="442" spans="14:123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</row>
    <row r="443" spans="14:123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</row>
    <row r="444" spans="14:123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</row>
    <row r="445" spans="14:123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</row>
    <row r="446" spans="14:123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</row>
    <row r="447" spans="14:123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</row>
    <row r="448" spans="14:123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</row>
    <row r="449" spans="14:123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</row>
    <row r="450" spans="14:123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</row>
    <row r="451" spans="14:123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</row>
    <row r="452" spans="14:123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</row>
    <row r="453" spans="14:123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</row>
    <row r="454" spans="14:123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</row>
    <row r="455" spans="14:123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</row>
    <row r="456" spans="14:123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</row>
    <row r="457" spans="14:123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</row>
    <row r="458" spans="14:123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</row>
    <row r="459" spans="14:123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</row>
    <row r="460" spans="14:123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</row>
    <row r="461" spans="14:123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</row>
    <row r="462" spans="14:123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</row>
    <row r="463" spans="14:123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</row>
    <row r="464" spans="14:123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</row>
    <row r="465" spans="14:123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</row>
    <row r="466" spans="14:123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</row>
    <row r="467" spans="14:123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</row>
    <row r="468" spans="14:123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</row>
    <row r="469" spans="14:123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</row>
    <row r="470" spans="14:123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</row>
    <row r="471" spans="14:123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</row>
    <row r="472" spans="14:123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</row>
    <row r="473" spans="14:123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</row>
    <row r="474" spans="14:123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</row>
    <row r="475" spans="14:123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</row>
    <row r="476" spans="14:123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</row>
    <row r="477" spans="14:123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</row>
    <row r="478" spans="14:123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</row>
    <row r="479" spans="14:123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</row>
    <row r="480" spans="14:123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</row>
    <row r="481" spans="14:123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</row>
    <row r="482" spans="14:123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</row>
    <row r="483" spans="14:123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</row>
    <row r="484" spans="14:123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</row>
    <row r="485" spans="14:123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</row>
    <row r="486" spans="14:123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</row>
    <row r="487" spans="14:123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</row>
    <row r="488" spans="14:123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</row>
    <row r="489" spans="14:123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</row>
    <row r="490" spans="14:123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</row>
    <row r="491" spans="14:123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</row>
    <row r="492" spans="14:123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</row>
    <row r="493" spans="14:123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</row>
    <row r="494" spans="14:123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</row>
    <row r="495" spans="14:123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</row>
    <row r="496" spans="14:123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</row>
    <row r="497" spans="14:123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</row>
    <row r="498" spans="14:123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</row>
    <row r="499" spans="14:123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</row>
    <row r="500" spans="14:123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</row>
    <row r="501" spans="14:123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</row>
    <row r="502" spans="14:123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</row>
    <row r="503" spans="14:123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</row>
    <row r="504" spans="14:123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</row>
    <row r="505" spans="14:123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</row>
    <row r="506" spans="14:123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</row>
    <row r="507" spans="14:123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</row>
    <row r="508" spans="14:123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</row>
    <row r="509" spans="14:123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</row>
    <row r="510" spans="14:123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</row>
    <row r="511" spans="14:123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</row>
    <row r="512" spans="14:123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</row>
    <row r="513" spans="14:123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</row>
    <row r="514" spans="14:123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</row>
    <row r="515" spans="14:123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</row>
    <row r="516" spans="14:123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</row>
    <row r="517" spans="14:123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</row>
    <row r="518" spans="14:123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</row>
    <row r="519" spans="14:123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</row>
    <row r="520" spans="14:123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</row>
    <row r="521" spans="14:123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</row>
    <row r="522" spans="14:123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</row>
    <row r="523" spans="14:123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</row>
    <row r="524" spans="14:123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</row>
    <row r="525" spans="14:123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</row>
    <row r="526" spans="14:123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</row>
    <row r="527" spans="14:123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</row>
    <row r="528" spans="14:123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</row>
    <row r="529" spans="14:123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</row>
    <row r="530" spans="14:123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</row>
    <row r="531" spans="14:123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</row>
    <row r="532" spans="14:123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</row>
    <row r="533" spans="14:123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</row>
    <row r="534" spans="14:123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</row>
    <row r="535" spans="14:123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</row>
    <row r="536" spans="14:123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</row>
    <row r="537" spans="14:123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</row>
    <row r="538" spans="14:123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</row>
    <row r="539" spans="14:123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</row>
    <row r="540" spans="14:123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</row>
    <row r="541" spans="14:123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</row>
    <row r="542" spans="14:123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</row>
    <row r="543" spans="14:123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</row>
    <row r="544" spans="14:123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</row>
    <row r="545" spans="14:123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</row>
    <row r="546" spans="14:123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</row>
    <row r="547" spans="14:123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</row>
    <row r="548" spans="14:123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</row>
    <row r="549" spans="14:123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</row>
    <row r="550" spans="14:123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</row>
    <row r="551" spans="14:123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</row>
    <row r="552" spans="14:123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</row>
    <row r="553" spans="14:123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</row>
    <row r="554" spans="14:123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</row>
    <row r="555" spans="14:123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</row>
    <row r="556" spans="14:123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</row>
    <row r="557" spans="14:123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</row>
    <row r="558" spans="14:123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</row>
    <row r="559" spans="14:123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</row>
    <row r="560" spans="14:123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</row>
    <row r="561" spans="14:123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</row>
    <row r="562" spans="14:123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</row>
    <row r="563" spans="14:123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</row>
    <row r="564" spans="14:123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</row>
    <row r="565" spans="14:123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</row>
    <row r="566" spans="14:123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</row>
    <row r="567" spans="14:123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</row>
    <row r="568" spans="14:123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</row>
    <row r="569" spans="14:123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</row>
    <row r="570" spans="14:123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</row>
    <row r="571" spans="14:123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</row>
    <row r="572" spans="14:123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</row>
    <row r="573" spans="14:123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</row>
    <row r="574" spans="14:123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</row>
    <row r="575" spans="14:123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</row>
    <row r="576" spans="14:123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</row>
    <row r="577" spans="14:123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</row>
    <row r="578" spans="14:123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</row>
    <row r="579" spans="14:123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</row>
    <row r="580" spans="14:123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</row>
    <row r="581" spans="14:123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</row>
    <row r="582" spans="14:123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</row>
    <row r="583" spans="14:123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</row>
    <row r="584" spans="14:123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</row>
    <row r="585" spans="14:123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</row>
    <row r="586" spans="14:123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</row>
    <row r="587" spans="14:123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</row>
    <row r="588" spans="14:123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</row>
    <row r="589" spans="14:123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</row>
    <row r="590" spans="14:123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</row>
    <row r="591" spans="14:123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</row>
    <row r="592" spans="14:123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</row>
    <row r="593" spans="14:123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</row>
    <row r="594" spans="14:123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</row>
    <row r="595" spans="14:123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</row>
    <row r="596" spans="14:123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</row>
    <row r="597" spans="14:123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</row>
    <row r="598" spans="14:123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</row>
    <row r="599" spans="14:123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</row>
    <row r="600" spans="14:123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</row>
    <row r="601" spans="14:123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</row>
    <row r="602" spans="14:123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</row>
    <row r="603" spans="14:123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</row>
    <row r="604" spans="14:123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</row>
    <row r="605" spans="14:123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</row>
    <row r="606" spans="14:123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</row>
    <row r="607" spans="14:123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</row>
    <row r="608" spans="14:123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</row>
    <row r="609" spans="14:123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</row>
    <row r="610" spans="14:123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</row>
    <row r="611" spans="14:123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</row>
    <row r="612" spans="14:123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</row>
    <row r="613" spans="14:123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</row>
    <row r="614" spans="14:123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</row>
    <row r="615" spans="14:123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</row>
    <row r="616" spans="14:123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</row>
    <row r="617" spans="14:123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</row>
    <row r="618" spans="14:123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</row>
    <row r="619" spans="14:123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</row>
    <row r="620" spans="14:123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</row>
    <row r="621" spans="14:123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</row>
    <row r="622" spans="14:123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</row>
    <row r="623" spans="14:123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</row>
    <row r="624" spans="14:123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</row>
    <row r="625" spans="14:123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</row>
  </sheetData>
  <sheetProtection algorithmName="SHA-512" hashValue="NsNewIPrebuOWtbZAq/k2x2BMkSaMbmF785UYNuw5gawCSKccNNcXQ1E9LCsafLtURvMGFA7ew5DAXe9IjZxmw==" saltValue="WVV//hRLO/slElGoy5uNaw==" spinCount="100000" sheet="1" objects="1" scenarios="1"/>
  <mergeCells count="4">
    <mergeCell ref="B1:D1"/>
    <mergeCell ref="E1:G1"/>
    <mergeCell ref="H1:J1"/>
    <mergeCell ref="K1:M1"/>
  </mergeCells>
  <pageMargins left="0.7" right="0.7" top="0.75" bottom="0.75" header="0.3" footer="0.3"/>
  <customProperties>
    <customPr name="SSC_SHEET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E1EA-BC3D-446B-A4C2-828D5A8DB2DB}">
  <dimension ref="A1:BJ1617"/>
  <sheetViews>
    <sheetView workbookViewId="0">
      <selection activeCell="R27" sqref="R27"/>
    </sheetView>
  </sheetViews>
  <sheetFormatPr baseColWidth="10" defaultRowHeight="15" x14ac:dyDescent="0.25"/>
  <sheetData>
    <row r="1" spans="1:62" x14ac:dyDescent="0.25">
      <c r="A1" s="16" t="s">
        <v>8</v>
      </c>
      <c r="B1" s="12" t="s">
        <v>17</v>
      </c>
      <c r="C1" s="12"/>
      <c r="D1" s="12"/>
      <c r="E1" s="13" t="s">
        <v>18</v>
      </c>
      <c r="F1" s="13"/>
      <c r="G1" s="13"/>
      <c r="H1" s="14" t="s">
        <v>19</v>
      </c>
      <c r="I1" s="14"/>
      <c r="J1" s="14"/>
      <c r="K1" s="15" t="s">
        <v>20</v>
      </c>
      <c r="L1" s="15"/>
      <c r="M1" s="1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7.25" x14ac:dyDescent="0.25">
      <c r="A2" s="17" t="s">
        <v>13</v>
      </c>
      <c r="B2" s="18" t="s">
        <v>16</v>
      </c>
      <c r="C2" s="19" t="s">
        <v>14</v>
      </c>
      <c r="D2" s="20" t="s">
        <v>15</v>
      </c>
      <c r="E2" s="18" t="s">
        <v>16</v>
      </c>
      <c r="F2" s="19" t="s">
        <v>14</v>
      </c>
      <c r="G2" s="20" t="s">
        <v>15</v>
      </c>
      <c r="H2" s="18" t="s">
        <v>16</v>
      </c>
      <c r="I2" s="19" t="s">
        <v>14</v>
      </c>
      <c r="J2" s="20" t="s">
        <v>15</v>
      </c>
      <c r="K2" s="18" t="s">
        <v>16</v>
      </c>
      <c r="L2" s="19" t="s">
        <v>39</v>
      </c>
      <c r="M2" s="20" t="s">
        <v>15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x14ac:dyDescent="0.25">
      <c r="A3" s="22">
        <v>450</v>
      </c>
      <c r="B3" s="22">
        <v>6.3240000000000005E-2</v>
      </c>
      <c r="C3" s="22">
        <v>3315.3</v>
      </c>
      <c r="D3" s="22">
        <v>6.8173000000000004</v>
      </c>
      <c r="E3" s="22">
        <v>4.0960000000000003E-2</v>
      </c>
      <c r="F3" s="22">
        <v>3280</v>
      </c>
      <c r="G3" s="22">
        <v>6.5936000000000003</v>
      </c>
      <c r="H3" s="22">
        <v>2.9780000000000001E-2</v>
      </c>
      <c r="I3" s="22">
        <v>3242.8</v>
      </c>
      <c r="J3" s="22">
        <v>6.4215999999999998</v>
      </c>
      <c r="K3" s="22">
        <v>2.3040000000000001E-2</v>
      </c>
      <c r="L3" s="22" t="s">
        <v>39</v>
      </c>
      <c r="M3" s="22">
        <v>6.2763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x14ac:dyDescent="0.25">
      <c r="A4" s="22">
        <v>460</v>
      </c>
      <c r="B4" s="22">
        <v>6.4299999999999996E-2</v>
      </c>
      <c r="C4" s="22">
        <v>3338.9</v>
      </c>
      <c r="D4" s="22">
        <v>6.8497000000000003</v>
      </c>
      <c r="E4" s="22">
        <v>4.1730000000000003E-2</v>
      </c>
      <c r="F4" s="22">
        <v>3305.2</v>
      </c>
      <c r="G4" s="22">
        <v>6.6277999999999997</v>
      </c>
      <c r="H4" s="22">
        <v>3.04E-2</v>
      </c>
      <c r="I4" s="22">
        <v>3269.9</v>
      </c>
      <c r="J4" s="22">
        <v>6.4588000000000001</v>
      </c>
      <c r="K4" s="22">
        <v>2.358E-2</v>
      </c>
      <c r="L4" s="22">
        <v>3232.5</v>
      </c>
      <c r="M4" s="22">
        <v>6.3167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</row>
    <row r="5" spans="1:62" x14ac:dyDescent="0.25">
      <c r="A5" s="22">
        <v>470</v>
      </c>
      <c r="B5" s="22">
        <v>6.5360000000000001E-2</v>
      </c>
      <c r="C5" s="22">
        <v>3362.4</v>
      </c>
      <c r="D5" s="22">
        <v>6.8815</v>
      </c>
      <c r="E5" s="22">
        <v>4.2479999999999997E-2</v>
      </c>
      <c r="F5" s="22">
        <v>3330.1</v>
      </c>
      <c r="G5" s="22">
        <v>6.6619999999999999</v>
      </c>
      <c r="H5" s="22">
        <v>3.1009999999999999E-2</v>
      </c>
      <c r="I5" s="22">
        <v>3296.6</v>
      </c>
      <c r="J5" s="22">
        <v>6.4950000000000001</v>
      </c>
      <c r="K5" s="22">
        <v>2.41E-2</v>
      </c>
      <c r="L5" s="22">
        <v>3261.3</v>
      </c>
      <c r="M5" s="22">
        <v>6.3556999999999997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</row>
    <row r="6" spans="1:62" x14ac:dyDescent="0.25">
      <c r="A6" s="22">
        <v>480</v>
      </c>
      <c r="B6" s="22">
        <v>6.6409999999999997E-2</v>
      </c>
      <c r="C6" s="22">
        <v>3385.8</v>
      </c>
      <c r="D6" s="22">
        <v>6.9128999999999996</v>
      </c>
      <c r="E6" s="22">
        <v>4.3229999999999998E-2</v>
      </c>
      <c r="F6" s="22">
        <v>3355</v>
      </c>
      <c r="G6" s="22">
        <v>6.6951000000000001</v>
      </c>
      <c r="H6" s="22">
        <v>3.1609999999999999E-2</v>
      </c>
      <c r="I6" s="22">
        <v>3323</v>
      </c>
      <c r="J6" s="22">
        <v>6.5303000000000004</v>
      </c>
      <c r="K6" s="22">
        <v>2.462E-2</v>
      </c>
      <c r="L6" s="22">
        <v>3289.6</v>
      </c>
      <c r="M6" s="22">
        <v>6.3935000000000004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</row>
    <row r="7" spans="1:62" x14ac:dyDescent="0.25">
      <c r="A7" s="22">
        <v>490</v>
      </c>
      <c r="B7" s="22">
        <v>6.7449999999999996E-2</v>
      </c>
      <c r="C7" s="22">
        <v>3409.2</v>
      </c>
      <c r="D7" s="22">
        <v>6.9436999999999998</v>
      </c>
      <c r="E7" s="22">
        <v>4.3959999999999999E-2</v>
      </c>
      <c r="F7" s="22">
        <v>3379.6</v>
      </c>
      <c r="G7" s="22">
        <v>6.7275999999999998</v>
      </c>
      <c r="H7" s="22">
        <v>3.2190000000000003E-2</v>
      </c>
      <c r="I7" s="22">
        <v>3349</v>
      </c>
      <c r="J7" s="22">
        <v>6.5647000000000002</v>
      </c>
      <c r="K7" s="22">
        <v>2.512E-2</v>
      </c>
      <c r="L7" s="22">
        <v>3317.3</v>
      </c>
      <c r="M7" s="22">
        <v>6.4301000000000004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</row>
    <row r="8" spans="1:62" x14ac:dyDescent="0.25">
      <c r="A8" s="22">
        <v>500</v>
      </c>
      <c r="B8" s="22">
        <v>6.8479999999999999E-2</v>
      </c>
      <c r="C8" s="22">
        <v>3432.5</v>
      </c>
      <c r="D8" s="22">
        <v>6.9741</v>
      </c>
      <c r="E8" s="22">
        <v>4.4699999999999997E-2</v>
      </c>
      <c r="F8" s="22">
        <v>3404.1</v>
      </c>
      <c r="G8" s="22">
        <v>6.7595000000000001</v>
      </c>
      <c r="H8" s="22">
        <v>3.2779999999999997E-2</v>
      </c>
      <c r="I8" s="22">
        <v>3374.8</v>
      </c>
      <c r="J8" s="22">
        <v>6.5983000000000001</v>
      </c>
      <c r="K8" s="22">
        <v>2.562E-2</v>
      </c>
      <c r="L8" s="22">
        <v>3344.6</v>
      </c>
      <c r="M8" s="22">
        <v>6.4657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</row>
    <row r="9" spans="1:62" x14ac:dyDescent="0.25">
      <c r="A9" s="22">
        <v>510</v>
      </c>
      <c r="B9" s="22">
        <v>6.9510000000000002E-2</v>
      </c>
      <c r="C9" s="22">
        <v>3455.8</v>
      </c>
      <c r="D9" s="22">
        <v>7.0039999999999996</v>
      </c>
      <c r="E9" s="22">
        <v>4.5420000000000002E-2</v>
      </c>
      <c r="F9" s="22">
        <v>3428.3</v>
      </c>
      <c r="G9" s="22">
        <v>6.7808000000000002</v>
      </c>
      <c r="H9" s="22">
        <v>3.3349999999999998E-2</v>
      </c>
      <c r="I9" s="22">
        <v>3400.4</v>
      </c>
      <c r="J9" s="22">
        <v>6.6311999999999998</v>
      </c>
      <c r="K9" s="22">
        <v>2.6100000000000002E-2</v>
      </c>
      <c r="L9" s="22">
        <v>3371.6</v>
      </c>
      <c r="M9" s="22">
        <v>6.5003000000000002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</row>
    <row r="10" spans="1:62" x14ac:dyDescent="0.25">
      <c r="A10" s="22">
        <v>520</v>
      </c>
      <c r="B10" s="22">
        <v>7.0529999999999995E-2</v>
      </c>
      <c r="C10" s="22">
        <v>3479.1</v>
      </c>
      <c r="D10" s="22">
        <v>7.0335000000000001</v>
      </c>
      <c r="E10" s="22">
        <v>4.614E-2</v>
      </c>
      <c r="F10" s="22">
        <v>3452.8</v>
      </c>
      <c r="G10" s="22">
        <v>6.8266</v>
      </c>
      <c r="H10" s="22">
        <v>3.3919999999999999E-2</v>
      </c>
      <c r="I10" s="22">
        <v>3425.9</v>
      </c>
      <c r="J10" s="22">
        <v>6.6634000000000002</v>
      </c>
      <c r="K10" s="22">
        <v>2.6579999999999999E-2</v>
      </c>
      <c r="L10" s="22">
        <v>3398.3</v>
      </c>
      <c r="M10" s="22">
        <v>6.5342000000000002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</row>
    <row r="11" spans="1:62" x14ac:dyDescent="0.25">
      <c r="A11" s="22">
        <v>530</v>
      </c>
      <c r="B11" s="22">
        <v>7.1550000000000002E-2</v>
      </c>
      <c r="C11" s="22">
        <v>3502.3</v>
      </c>
      <c r="D11" s="22">
        <v>7.0627000000000004</v>
      </c>
      <c r="E11" s="22">
        <v>4.6850000000000003E-2</v>
      </c>
      <c r="F11" s="22">
        <v>3477</v>
      </c>
      <c r="G11" s="22">
        <v>6.8520000000000003</v>
      </c>
      <c r="H11" s="22">
        <v>3.4479999999999997E-2</v>
      </c>
      <c r="I11" s="22">
        <v>3451.1</v>
      </c>
      <c r="J11" s="22">
        <v>6.6950000000000003</v>
      </c>
      <c r="K11" s="22">
        <v>0.27060000000000001</v>
      </c>
      <c r="L11" s="22">
        <v>3424.7</v>
      </c>
      <c r="M11" s="22">
        <v>6.5671999999999997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</row>
    <row r="12" spans="1:62" x14ac:dyDescent="0.25">
      <c r="A12" s="22">
        <v>540</v>
      </c>
      <c r="B12" s="22">
        <v>7.2569999999999996E-2</v>
      </c>
      <c r="C12" s="22">
        <v>3525.5</v>
      </c>
      <c r="D12" s="22">
        <v>7.0914000000000001</v>
      </c>
      <c r="E12" s="22">
        <v>4.7559999999999998E-2</v>
      </c>
      <c r="F12" s="22">
        <v>3501.1</v>
      </c>
      <c r="G12" s="22">
        <v>6.8818999999999999</v>
      </c>
      <c r="H12" s="22">
        <v>3.5040000000000002E-2</v>
      </c>
      <c r="I12" s="22">
        <v>3476.2</v>
      </c>
      <c r="J12" s="22">
        <v>6.7260999999999997</v>
      </c>
      <c r="K12" s="22">
        <v>2.7519999999999999E-2</v>
      </c>
      <c r="L12" s="22">
        <v>3450.8</v>
      </c>
      <c r="M12" s="22">
        <v>6.5995999999999997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</row>
    <row r="13" spans="1:62" x14ac:dyDescent="0.25">
      <c r="A13" s="22">
        <v>550</v>
      </c>
      <c r="B13" s="22">
        <v>7.3580000000000007E-2</v>
      </c>
      <c r="C13" s="22">
        <v>3548.8</v>
      </c>
      <c r="D13" s="22">
        <v>7.1196999999999999</v>
      </c>
      <c r="E13" s="22">
        <v>4.8259999999999997E-2</v>
      </c>
      <c r="F13" s="22">
        <v>3525.2</v>
      </c>
      <c r="G13" s="22">
        <v>6.9112</v>
      </c>
      <c r="H13" s="22">
        <v>3.5589999999999997E-2</v>
      </c>
      <c r="I13" s="22">
        <v>3501.2</v>
      </c>
      <c r="J13" s="22">
        <v>6.7565999999999997</v>
      </c>
      <c r="K13" s="22">
        <v>2.7980000000000001E-2</v>
      </c>
      <c r="L13" s="22">
        <v>3476.8</v>
      </c>
      <c r="M13" s="22">
        <v>6.6314000000000002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</row>
    <row r="14" spans="1:62" x14ac:dyDescent="0.25">
      <c r="A14" s="22">
        <v>560</v>
      </c>
      <c r="B14" s="22">
        <v>7.4579999999999994E-2</v>
      </c>
      <c r="C14" s="22">
        <v>3571.9</v>
      </c>
      <c r="D14" s="22">
        <v>7.1478000000000002</v>
      </c>
      <c r="E14" s="22">
        <v>4.8959999999999997E-2</v>
      </c>
      <c r="F14" s="22">
        <v>3549.1</v>
      </c>
      <c r="G14" s="22">
        <v>6.9401999999999999</v>
      </c>
      <c r="H14" s="22">
        <v>3.6139999999999999E-2</v>
      </c>
      <c r="I14" s="22">
        <v>3526</v>
      </c>
      <c r="J14" s="22">
        <v>6.7866</v>
      </c>
      <c r="K14" s="22">
        <v>2.844E-2</v>
      </c>
      <c r="L14" s="22">
        <v>3502.6</v>
      </c>
      <c r="M14" s="22">
        <v>6.6624999999999996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</row>
    <row r="15" spans="1:62" x14ac:dyDescent="0.25">
      <c r="A15" s="22">
        <v>570</v>
      </c>
      <c r="B15" s="22">
        <v>7.5590000000000004E-2</v>
      </c>
      <c r="C15" s="22">
        <v>3595.1</v>
      </c>
      <c r="D15" s="22">
        <v>7.1753999999999998</v>
      </c>
      <c r="E15" s="22">
        <v>4.9619999999999997E-2</v>
      </c>
      <c r="F15" s="22">
        <v>3553</v>
      </c>
      <c r="G15" s="22">
        <v>6.9687999999999999</v>
      </c>
      <c r="H15" s="22">
        <v>3.6679999999999997E-2</v>
      </c>
      <c r="I15" s="22">
        <v>3550.8</v>
      </c>
      <c r="J15" s="22">
        <v>6.8162000000000003</v>
      </c>
      <c r="K15" s="22">
        <v>2.8889999999999999E-2</v>
      </c>
      <c r="L15" s="22">
        <v>3528.2</v>
      </c>
      <c r="M15" s="22">
        <v>6.6931000000000003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</row>
    <row r="16" spans="1:62" x14ac:dyDescent="0.25">
      <c r="A16" s="22">
        <v>580</v>
      </c>
      <c r="B16" s="22">
        <v>7.6579999999999995E-2</v>
      </c>
      <c r="C16" s="22">
        <v>3618.3</v>
      </c>
      <c r="D16" s="22">
        <v>7.2027999999999999</v>
      </c>
      <c r="E16" s="22">
        <v>5.0349999999999999E-2</v>
      </c>
      <c r="F16" s="22">
        <v>3597</v>
      </c>
      <c r="G16" s="22">
        <v>6.9969999999999999</v>
      </c>
      <c r="H16" s="22">
        <v>3.7220000000000003E-2</v>
      </c>
      <c r="I16" s="22">
        <v>3575.5</v>
      </c>
      <c r="J16" s="22">
        <v>6.8452999999999999</v>
      </c>
      <c r="K16" s="22">
        <v>2.9340000000000001E-2</v>
      </c>
      <c r="L16" s="22">
        <v>3553.7</v>
      </c>
      <c r="M16" s="22">
        <v>6.7230999999999996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</row>
    <row r="17" spans="1:62" x14ac:dyDescent="0.25">
      <c r="A17" s="22">
        <v>590</v>
      </c>
      <c r="B17" s="22">
        <v>7.7579999999999996E-2</v>
      </c>
      <c r="C17" s="22">
        <v>3641.5</v>
      </c>
      <c r="D17" s="22">
        <v>7.2298</v>
      </c>
      <c r="E17" s="22">
        <v>5.1040000000000002E-2</v>
      </c>
      <c r="F17" s="22">
        <v>3620.9</v>
      </c>
      <c r="G17" s="22">
        <v>7.0297999999999998</v>
      </c>
      <c r="H17" s="22">
        <v>3.7749999999999999E-2</v>
      </c>
      <c r="I17" s="22">
        <v>3600.1</v>
      </c>
      <c r="J17" s="22">
        <v>6.8738999999999999</v>
      </c>
      <c r="K17" s="22">
        <v>2.9790000000000001E-2</v>
      </c>
      <c r="L17" s="22">
        <v>3579.1</v>
      </c>
      <c r="M17" s="22">
        <v>6.7526999999999999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</row>
    <row r="18" spans="1:62" x14ac:dyDescent="0.25">
      <c r="A18" s="22">
        <v>600</v>
      </c>
      <c r="B18" s="22">
        <v>7.8570000000000001E-2</v>
      </c>
      <c r="C18" s="22">
        <v>3664.7</v>
      </c>
      <c r="D18" s="22">
        <v>7.2565</v>
      </c>
      <c r="E18" s="22">
        <v>5.1729999999999998E-2</v>
      </c>
      <c r="F18" s="22">
        <v>3644.6</v>
      </c>
      <c r="G18" s="22">
        <v>7.0522999999999998</v>
      </c>
      <c r="H18" s="22">
        <v>3.8289999999999998E-2</v>
      </c>
      <c r="I18" s="22">
        <v>3624.6</v>
      </c>
      <c r="J18" s="22">
        <v>6.9021999999999997</v>
      </c>
      <c r="K18" s="22">
        <v>3.023E-2</v>
      </c>
      <c r="L18" s="22">
        <v>3604.3</v>
      </c>
      <c r="M18" s="22">
        <v>6.7817999999999996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</row>
    <row r="19" spans="1:62" x14ac:dyDescent="0.25">
      <c r="A19" s="22">
        <v>610</v>
      </c>
      <c r="B19" s="22">
        <v>7.9560000000000006E-2</v>
      </c>
      <c r="C19" s="22">
        <v>3688</v>
      </c>
      <c r="D19" s="22">
        <v>7.2830000000000004</v>
      </c>
      <c r="E19" s="22">
        <v>5.2409999999999998E-2</v>
      </c>
      <c r="F19" s="22">
        <v>3668.6</v>
      </c>
      <c r="G19" s="22">
        <v>7.08</v>
      </c>
      <c r="H19" s="22">
        <v>3.882E-2</v>
      </c>
      <c r="I19" s="22">
        <v>3649.1</v>
      </c>
      <c r="J19" s="22">
        <v>6.9301000000000004</v>
      </c>
      <c r="K19" s="22">
        <v>3.0669999999999999E-2</v>
      </c>
      <c r="L19" s="22">
        <v>3629.5</v>
      </c>
      <c r="M19" s="22">
        <v>6.8103999999999996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</row>
    <row r="20" spans="1:62" x14ac:dyDescent="0.25">
      <c r="A20" s="22">
        <v>620</v>
      </c>
      <c r="B20" s="22">
        <v>8.0549999999999997E-2</v>
      </c>
      <c r="C20" s="22">
        <v>3711.2</v>
      </c>
      <c r="D20" s="22">
        <v>7.3091999999999997</v>
      </c>
      <c r="E20" s="22">
        <v>5.3089999999999998E-2</v>
      </c>
      <c r="F20" s="22">
        <v>3692.5</v>
      </c>
      <c r="G20" s="22">
        <v>7.1063000000000001</v>
      </c>
      <c r="H20" s="22">
        <v>3.934E-2</v>
      </c>
      <c r="I20" s="22">
        <v>3673.5</v>
      </c>
      <c r="J20" s="22">
        <v>6.9576000000000002</v>
      </c>
      <c r="K20" s="22">
        <v>3.1099999999999999E-2</v>
      </c>
      <c r="L20" s="22">
        <v>3654.6</v>
      </c>
      <c r="M20" s="22">
        <v>6.8387000000000002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</row>
    <row r="21" spans="1:62" x14ac:dyDescent="0.25">
      <c r="A21" s="22">
        <v>630</v>
      </c>
      <c r="B21" s="22">
        <v>8.1540000000000001E-2</v>
      </c>
      <c r="C21" s="22">
        <v>3734.5</v>
      </c>
      <c r="D21" s="22">
        <v>7.3350999999999997</v>
      </c>
      <c r="E21" s="22">
        <v>5.3769999999999998E-2</v>
      </c>
      <c r="F21" s="22">
        <v>3716.3</v>
      </c>
      <c r="G21" s="22">
        <v>7.1327999999999996</v>
      </c>
      <c r="H21" s="22">
        <v>3.9870000000000003E-2</v>
      </c>
      <c r="I21" s="22">
        <v>3697.9</v>
      </c>
      <c r="J21" s="22">
        <v>6.9847999999999999</v>
      </c>
      <c r="K21" s="22">
        <v>3.1530000000000002E-2</v>
      </c>
      <c r="L21" s="22">
        <v>3679.6</v>
      </c>
      <c r="M21" s="22">
        <v>6.8665000000000003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x14ac:dyDescent="0.25">
      <c r="A22" s="22">
        <v>640</v>
      </c>
      <c r="B22" s="22">
        <v>8.2519999999999996E-2</v>
      </c>
      <c r="C22" s="22">
        <v>3757.7</v>
      </c>
      <c r="D22" s="22">
        <v>7.3606999999999996</v>
      </c>
      <c r="E22" s="22">
        <v>5.4440000000000002E-2</v>
      </c>
      <c r="F22" s="22">
        <v>3740.1</v>
      </c>
      <c r="G22" s="22">
        <v>7.1590999999999996</v>
      </c>
      <c r="H22" s="22">
        <v>4.0390000000000002E-2</v>
      </c>
      <c r="I22" s="22">
        <v>3722.3</v>
      </c>
      <c r="J22" s="22">
        <v>7.0115999999999996</v>
      </c>
      <c r="K22" s="22">
        <v>3.1960000000000002E-2</v>
      </c>
      <c r="L22" s="22">
        <v>3704.5</v>
      </c>
      <c r="M22" s="22">
        <v>6.8940000000000001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x14ac:dyDescent="0.25">
      <c r="A23" s="22">
        <v>650</v>
      </c>
      <c r="B23" s="22">
        <v>8.3500000000000005E-2</v>
      </c>
      <c r="C23" s="22">
        <v>3781.1</v>
      </c>
      <c r="D23" s="22">
        <v>7.3860999999999999</v>
      </c>
      <c r="E23" s="22">
        <v>5.5109999999999999E-2</v>
      </c>
      <c r="F23" s="22">
        <v>3763.9</v>
      </c>
      <c r="G23" s="22">
        <v>7.1849999999999996</v>
      </c>
      <c r="H23" s="22">
        <v>4.0910000000000002E-2</v>
      </c>
      <c r="I23" s="22">
        <v>3746.7</v>
      </c>
      <c r="J23" s="22">
        <v>7.0381999999999998</v>
      </c>
      <c r="K23" s="22">
        <v>3.2390000000000002E-2</v>
      </c>
      <c r="L23" s="22">
        <v>3729.4</v>
      </c>
      <c r="M23" s="22">
        <v>6.9211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x14ac:dyDescent="0.25">
      <c r="A24" s="22">
        <v>660</v>
      </c>
      <c r="B24" s="22">
        <v>8.448E-2</v>
      </c>
      <c r="C24" s="22">
        <v>3804.4</v>
      </c>
      <c r="D24" s="22">
        <v>7.4112</v>
      </c>
      <c r="E24" s="22">
        <v>5.5780000000000003E-2</v>
      </c>
      <c r="F24" s="22">
        <v>3787.7</v>
      </c>
      <c r="G24" s="22">
        <v>7.2107000000000001</v>
      </c>
      <c r="H24" s="22">
        <v>4.1419999999999998E-2</v>
      </c>
      <c r="I24" s="22">
        <v>3771</v>
      </c>
      <c r="J24" s="22">
        <v>7.0644</v>
      </c>
      <c r="K24" s="22">
        <v>3.2809999999999999E-2</v>
      </c>
      <c r="L24" s="22">
        <v>3754.3</v>
      </c>
      <c r="M24" s="22">
        <v>6.9478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x14ac:dyDescent="0.25">
      <c r="A25" s="22">
        <v>670</v>
      </c>
      <c r="B25" s="22">
        <v>8.5449999999999998E-2</v>
      </c>
      <c r="C25" s="22">
        <v>3827.8</v>
      </c>
      <c r="D25" s="22">
        <v>7.4360999999999997</v>
      </c>
      <c r="E25" s="22">
        <v>5.645E-2</v>
      </c>
      <c r="F25" s="22">
        <v>3811.5</v>
      </c>
      <c r="G25" s="22">
        <v>7.2361000000000004</v>
      </c>
      <c r="H25" s="22">
        <v>4.1939999999999998E-2</v>
      </c>
      <c r="I25" s="22">
        <v>3795.3</v>
      </c>
      <c r="J25" s="22">
        <v>7.0903</v>
      </c>
      <c r="K25" s="22">
        <v>3.3239999999999999E-2</v>
      </c>
      <c r="L25" s="22">
        <v>3779.1</v>
      </c>
      <c r="M25" s="22">
        <v>6.9743000000000004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x14ac:dyDescent="0.25">
      <c r="A26" s="22">
        <v>680</v>
      </c>
      <c r="B26" s="22">
        <v>8.6430000000000007E-2</v>
      </c>
      <c r="C26" s="22">
        <v>3851.2</v>
      </c>
      <c r="D26" s="22">
        <v>7.4607999999999999</v>
      </c>
      <c r="E26" s="22">
        <v>5.7119999999999997E-2</v>
      </c>
      <c r="F26" s="22">
        <v>3835.4</v>
      </c>
      <c r="G26" s="22">
        <v>7.2611999999999997</v>
      </c>
      <c r="H26" s="22">
        <v>4.2450000000000002E-2</v>
      </c>
      <c r="I26" s="22">
        <v>3819.6</v>
      </c>
      <c r="J26" s="22">
        <v>7.1158999999999999</v>
      </c>
      <c r="K26" s="22">
        <v>3.3660000000000002E-2</v>
      </c>
      <c r="L26" s="22">
        <v>3803.8</v>
      </c>
      <c r="M26" s="22">
        <v>7.0004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x14ac:dyDescent="0.25">
      <c r="A27" s="22">
        <v>690</v>
      </c>
      <c r="B27" s="22">
        <v>8.7400000000000005E-2</v>
      </c>
      <c r="C27" s="22">
        <v>3874.6</v>
      </c>
      <c r="D27" s="22">
        <v>7.4852999999999996</v>
      </c>
      <c r="E27" s="22">
        <v>5.7779999999999998E-2</v>
      </c>
      <c r="F27" s="22">
        <v>3859.3</v>
      </c>
      <c r="G27" s="22">
        <v>7.2862</v>
      </c>
      <c r="H27" s="22">
        <v>4.2959999999999998E-2</v>
      </c>
      <c r="I27" s="22">
        <v>3843.9</v>
      </c>
      <c r="J27" s="22">
        <v>7.1413000000000002</v>
      </c>
      <c r="K27" s="22">
        <v>3.4079999999999999E-2</v>
      </c>
      <c r="L27" s="22">
        <v>3828.6</v>
      </c>
      <c r="M27" s="22">
        <v>7.0262000000000002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x14ac:dyDescent="0.25">
      <c r="A28" s="22">
        <v>700</v>
      </c>
      <c r="B28" s="22">
        <v>8.8370000000000004E-2</v>
      </c>
      <c r="C28" s="22">
        <v>3898</v>
      </c>
      <c r="D28" s="22">
        <v>7.5095000000000001</v>
      </c>
      <c r="E28" s="22">
        <v>5.8840000000000003E-2</v>
      </c>
      <c r="F28" s="22">
        <v>3883.1</v>
      </c>
      <c r="G28" s="22">
        <v>7.3108000000000004</v>
      </c>
      <c r="H28" s="22">
        <v>4.3470000000000002E-2</v>
      </c>
      <c r="I28" s="22">
        <v>3868.2</v>
      </c>
      <c r="J28" s="22">
        <v>7.1664000000000003</v>
      </c>
      <c r="K28" s="22">
        <v>3.449E-2</v>
      </c>
      <c r="L28" s="22">
        <v>3853.3</v>
      </c>
      <c r="M28" s="22">
        <v>7.0518000000000001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x14ac:dyDescent="0.25">
      <c r="A29" s="22">
        <v>710</v>
      </c>
      <c r="B29" s="22">
        <v>8.9340000000000003E-2</v>
      </c>
      <c r="C29" s="22">
        <v>3921.5</v>
      </c>
      <c r="D29" s="22">
        <v>7.5335000000000001</v>
      </c>
      <c r="E29" s="22">
        <v>5.9110000000000003E-2</v>
      </c>
      <c r="F29" s="22">
        <v>3907</v>
      </c>
      <c r="G29" s="22">
        <v>7.3352000000000004</v>
      </c>
      <c r="H29" s="22">
        <v>4.3979999999999998E-2</v>
      </c>
      <c r="I29" s="22">
        <v>3892.5</v>
      </c>
      <c r="J29" s="22">
        <v>7.1912000000000003</v>
      </c>
      <c r="K29" s="22">
        <v>3.4909999999999997E-2</v>
      </c>
      <c r="L29" s="22">
        <v>3878</v>
      </c>
      <c r="M29" s="22">
        <v>7.07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x14ac:dyDescent="0.25">
      <c r="A30" s="22">
        <v>720</v>
      </c>
      <c r="B30" s="22">
        <v>9.0300000000000005E-2</v>
      </c>
      <c r="C30" s="22">
        <v>3945.1</v>
      </c>
      <c r="D30" s="22">
        <v>7.5572999999999997</v>
      </c>
      <c r="E30" s="22">
        <v>5.9769999999999997E-2</v>
      </c>
      <c r="F30" s="22">
        <v>3931</v>
      </c>
      <c r="G30" s="22">
        <v>7.3593999999999999</v>
      </c>
      <c r="H30" s="22">
        <v>4.4479999999999999E-2</v>
      </c>
      <c r="I30" s="22">
        <v>3916.8</v>
      </c>
      <c r="J30" s="22">
        <v>7.2157999999999998</v>
      </c>
      <c r="K30" s="22">
        <v>3.5319999999999997E-2</v>
      </c>
      <c r="L30" s="22">
        <v>3902.7</v>
      </c>
      <c r="M30" s="22">
        <v>7.1020000000000003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x14ac:dyDescent="0.25">
      <c r="A31" s="22">
        <v>730</v>
      </c>
      <c r="B31" s="22">
        <v>9.1270000000000004E-2</v>
      </c>
      <c r="C31" s="22">
        <v>3968.7</v>
      </c>
      <c r="D31" s="22">
        <v>7.5810000000000004</v>
      </c>
      <c r="E31" s="22">
        <v>6.0429999999999998E-2</v>
      </c>
      <c r="F31" s="22">
        <v>3954.8</v>
      </c>
      <c r="G31" s="22">
        <v>7.3834999999999997</v>
      </c>
      <c r="H31" s="22">
        <v>4.4990000000000002E-2</v>
      </c>
      <c r="I31" s="22">
        <v>3941.1</v>
      </c>
      <c r="J31" s="22">
        <v>7.2401999999999997</v>
      </c>
      <c r="K31" s="22">
        <v>3.5729999999999998E-2</v>
      </c>
      <c r="L31" s="22">
        <v>3927.4</v>
      </c>
      <c r="M31" s="22">
        <v>7.1266999999999996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x14ac:dyDescent="0.25">
      <c r="A32" s="22">
        <v>740</v>
      </c>
      <c r="B32" s="22">
        <v>9.2230000000000006E-2</v>
      </c>
      <c r="C32" s="22">
        <v>3992.3</v>
      </c>
      <c r="D32" s="22">
        <v>7.6044</v>
      </c>
      <c r="E32" s="22">
        <v>6.1080000000000002E-2</v>
      </c>
      <c r="F32" s="22">
        <v>3978.9</v>
      </c>
      <c r="G32" s="22">
        <v>7.4071999999999996</v>
      </c>
      <c r="H32" s="22">
        <v>4.5490000000000003E-2</v>
      </c>
      <c r="I32" s="22">
        <v>3965.4</v>
      </c>
      <c r="J32" s="22">
        <v>7.2643000000000004</v>
      </c>
      <c r="K32" s="22">
        <v>3.6139999999999999E-2</v>
      </c>
      <c r="L32" s="22">
        <v>3952.1</v>
      </c>
      <c r="M32" s="22">
        <v>7.1512000000000002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x14ac:dyDescent="0.25">
      <c r="A33" s="22">
        <v>750</v>
      </c>
      <c r="B33" s="22">
        <v>9.3200000000000005E-2</v>
      </c>
      <c r="C33" s="22">
        <v>4016</v>
      </c>
      <c r="D33" s="22">
        <v>7.6276000000000002</v>
      </c>
      <c r="E33" s="22">
        <v>6.173E-2</v>
      </c>
      <c r="F33" s="22">
        <v>4002.9</v>
      </c>
      <c r="G33" s="22">
        <v>7.4306999999999999</v>
      </c>
      <c r="H33" s="22">
        <v>4.5990000000000003E-2</v>
      </c>
      <c r="I33" s="22">
        <v>3989.8</v>
      </c>
      <c r="J33" s="22">
        <v>7.2881999999999998</v>
      </c>
      <c r="K33" s="22">
        <v>3.6549999999999999E-2</v>
      </c>
      <c r="L33" s="22">
        <v>3976.7</v>
      </c>
      <c r="M33" s="22">
        <v>7.1755000000000004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x14ac:dyDescent="0.25">
      <c r="A34" s="22">
        <v>760</v>
      </c>
      <c r="B34" s="22">
        <v>9.4159999999999994E-2</v>
      </c>
      <c r="C34" s="22">
        <v>4039.7</v>
      </c>
      <c r="D34" s="22">
        <v>7.6506999999999996</v>
      </c>
      <c r="E34" s="22">
        <v>6.2390000000000001E-2</v>
      </c>
      <c r="F34" s="22">
        <v>4026.9</v>
      </c>
      <c r="G34" s="22">
        <v>7.4550999999999998</v>
      </c>
      <c r="H34" s="22">
        <v>4.6489999999999997E-2</v>
      </c>
      <c r="I34" s="22">
        <v>4014.1</v>
      </c>
      <c r="J34" s="22">
        <v>7.3118999999999996</v>
      </c>
      <c r="K34" s="22">
        <v>3.696E-2</v>
      </c>
      <c r="L34" s="22">
        <v>4001.4</v>
      </c>
      <c r="M34" s="22">
        <v>7.1994999999999996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x14ac:dyDescent="0.25">
      <c r="A35" s="22">
        <v>770</v>
      </c>
      <c r="B35" s="22">
        <v>9.5119999999999996E-2</v>
      </c>
      <c r="C35" s="22">
        <v>4063.4</v>
      </c>
      <c r="D35" s="22">
        <v>7.6736000000000004</v>
      </c>
      <c r="E35" s="22">
        <v>6.3049999999999995E-2</v>
      </c>
      <c r="F35" s="22">
        <v>4056.9</v>
      </c>
      <c r="G35" s="22">
        <v>7.4772999999999996</v>
      </c>
      <c r="H35" s="22">
        <v>4.6989999999999997E-2</v>
      </c>
      <c r="I35" s="22">
        <v>4038.5</v>
      </c>
      <c r="J35" s="22">
        <v>7.3353999999999999</v>
      </c>
      <c r="K35" s="22">
        <v>3.737E-2</v>
      </c>
      <c r="L35" s="22">
        <v>4026.1</v>
      </c>
      <c r="M35" s="22">
        <v>7.2332999999999998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x14ac:dyDescent="0.25">
      <c r="A36" s="22">
        <v>780</v>
      </c>
      <c r="B36" s="22">
        <v>9.6079999999999999E-2</v>
      </c>
      <c r="C36" s="22">
        <v>4087.2</v>
      </c>
      <c r="D36" s="22">
        <v>7.6962999999999999</v>
      </c>
      <c r="E36" s="22">
        <v>6.3700000000000007E-2</v>
      </c>
      <c r="F36" s="22">
        <v>4075</v>
      </c>
      <c r="G36" s="22">
        <v>7.5003000000000002</v>
      </c>
      <c r="H36" s="22">
        <v>4.7489999999999997E-2</v>
      </c>
      <c r="I36" s="22">
        <v>4062.9</v>
      </c>
      <c r="J36" s="22">
        <v>7.3586</v>
      </c>
      <c r="K36" s="22">
        <v>3.7769999999999998E-2</v>
      </c>
      <c r="L36" s="22">
        <v>4050.8</v>
      </c>
      <c r="M36" s="22">
        <v>7.2468000000000004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x14ac:dyDescent="0.25">
      <c r="A37" s="22">
        <v>790</v>
      </c>
      <c r="B37" s="22">
        <v>9.7040000000000001E-2</v>
      </c>
      <c r="C37" s="22">
        <v>4111.1000000000004</v>
      </c>
      <c r="D37" s="22">
        <v>7.7187999999999999</v>
      </c>
      <c r="E37" s="22">
        <v>6.4350000000000004E-2</v>
      </c>
      <c r="F37" s="22">
        <v>4099</v>
      </c>
      <c r="G37" s="22">
        <v>7.5320999999999998</v>
      </c>
      <c r="H37" s="22">
        <v>4.7980000000000002E-2</v>
      </c>
      <c r="I37" s="22">
        <v>4087.3</v>
      </c>
      <c r="J37" s="22">
        <v>7.3817000000000004</v>
      </c>
      <c r="K37" s="22">
        <v>3.8170000000000003E-2</v>
      </c>
      <c r="L37" s="22">
        <v>4075.5</v>
      </c>
      <c r="M37" s="22">
        <v>7.2702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x14ac:dyDescent="0.25">
      <c r="A38" s="22">
        <v>800</v>
      </c>
      <c r="B38" s="22">
        <v>9.7989999999999994E-2</v>
      </c>
      <c r="C38" s="22">
        <v>4135</v>
      </c>
      <c r="D38" s="22">
        <v>7.7412000000000001</v>
      </c>
      <c r="E38" s="22">
        <v>6.4990000000000006E-2</v>
      </c>
      <c r="F38" s="22">
        <v>4123.8999999999996</v>
      </c>
      <c r="G38" s="22">
        <v>7.5457000000000001</v>
      </c>
      <c r="H38" s="22">
        <v>4.8480000000000002E-2</v>
      </c>
      <c r="I38" s="22">
        <v>4111.7</v>
      </c>
      <c r="J38" s="22">
        <v>7.4046000000000003</v>
      </c>
      <c r="K38" s="22">
        <v>3.8580000000000003E-2</v>
      </c>
      <c r="L38" s="22">
        <v>4100.2</v>
      </c>
      <c r="M38" s="22">
        <v>7.2933000000000003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1"/>
      <c r="M39" s="2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1"/>
      <c r="M40" s="2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1"/>
      <c r="M41" s="2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1"/>
      <c r="M42" s="2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1"/>
      <c r="M43" s="2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1"/>
      <c r="M44" s="2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  <row r="1001" spans="1:6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</row>
    <row r="1002" spans="1:6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</row>
    <row r="1003" spans="1:6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</row>
    <row r="1004" spans="1:6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</row>
    <row r="1005" spans="1:6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</row>
    <row r="1006" spans="1:6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</row>
    <row r="1007" spans="1:6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</row>
    <row r="1008" spans="1:6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</row>
    <row r="1009" spans="1:6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</row>
    <row r="1010" spans="1:6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</row>
    <row r="1011" spans="1:6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</row>
    <row r="1012" spans="1:6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</row>
    <row r="1013" spans="1:6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</row>
    <row r="1014" spans="1:6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</row>
    <row r="1015" spans="1:6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</row>
    <row r="1016" spans="1:6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</row>
    <row r="1017" spans="1:6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</row>
    <row r="1018" spans="1:6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</row>
    <row r="1019" spans="1:6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</row>
    <row r="1020" spans="1:6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</row>
    <row r="1021" spans="1:6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</row>
    <row r="1022" spans="1:6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</row>
    <row r="1023" spans="1:6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</row>
    <row r="1024" spans="1:6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</row>
    <row r="1025" spans="1:6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</row>
    <row r="1026" spans="1:6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</row>
    <row r="1027" spans="1:6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</row>
    <row r="1028" spans="1:6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</row>
    <row r="1029" spans="1:6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</row>
    <row r="1030" spans="1:6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</row>
    <row r="1031" spans="1:6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</row>
    <row r="1032" spans="1:6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</row>
    <row r="1033" spans="1:6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</row>
    <row r="1034" spans="1:6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</row>
    <row r="1035" spans="1:6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</row>
    <row r="1036" spans="1:6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</row>
    <row r="1037" spans="1:6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</row>
    <row r="1038" spans="1:6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</row>
    <row r="1039" spans="1:6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</row>
    <row r="1040" spans="1:6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</row>
    <row r="1041" spans="1:6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</row>
    <row r="1042" spans="1:6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</row>
    <row r="1043" spans="1:6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</row>
    <row r="1044" spans="1:6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</row>
    <row r="1045" spans="1:6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</row>
    <row r="1046" spans="1:6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</row>
    <row r="1047" spans="1:6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</row>
    <row r="1048" spans="1:6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</row>
    <row r="1049" spans="1:6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</row>
    <row r="1050" spans="1:6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</row>
    <row r="1051" spans="1:6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</row>
    <row r="1052" spans="1:6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</row>
    <row r="1053" spans="1:6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</row>
    <row r="1054" spans="1:6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</row>
    <row r="1055" spans="1:6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</row>
    <row r="1056" spans="1:6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</row>
    <row r="1057" spans="1:6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</row>
    <row r="1058" spans="1:6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</row>
    <row r="1059" spans="1:6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</row>
    <row r="1060" spans="1:6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</row>
    <row r="1061" spans="1:6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</row>
    <row r="1062" spans="1:6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</row>
    <row r="1063" spans="1:6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</row>
    <row r="1064" spans="1:6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</row>
    <row r="1065" spans="1:6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</row>
    <row r="1066" spans="1:6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</row>
    <row r="1067" spans="1:6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</row>
    <row r="1068" spans="1:6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</row>
    <row r="1069" spans="1:6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</row>
    <row r="1070" spans="1:6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</row>
    <row r="1071" spans="1:6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</row>
    <row r="1072" spans="1:6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</row>
    <row r="1073" spans="1:6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</row>
    <row r="1074" spans="1:6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</row>
    <row r="1075" spans="1:6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</row>
    <row r="1076" spans="1:6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</row>
    <row r="1077" spans="1:6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</row>
    <row r="1078" spans="1:6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</row>
    <row r="1079" spans="1:6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</row>
    <row r="1080" spans="1:62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</row>
    <row r="1081" spans="1:62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</row>
    <row r="1082" spans="1:62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</row>
    <row r="1083" spans="1:62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</row>
    <row r="1084" spans="1:62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</row>
    <row r="1085" spans="1:62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</row>
    <row r="1086" spans="1:62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</row>
    <row r="1087" spans="1:62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</row>
    <row r="1088" spans="1:62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</row>
    <row r="1089" spans="1:62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</row>
    <row r="1090" spans="1:62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</row>
    <row r="1091" spans="1:62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</row>
    <row r="1092" spans="1:62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</row>
    <row r="1093" spans="1:62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</row>
    <row r="1094" spans="1:62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</row>
    <row r="1095" spans="1:62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</row>
    <row r="1096" spans="1:62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</row>
    <row r="1097" spans="1:62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</row>
    <row r="1098" spans="1:62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</row>
    <row r="1099" spans="1:62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</row>
    <row r="1100" spans="1:62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</row>
    <row r="1101" spans="1:62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</row>
    <row r="1102" spans="1:62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</row>
    <row r="1103" spans="1:62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</row>
    <row r="1104" spans="1:62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</row>
    <row r="1105" spans="1:62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</row>
    <row r="1106" spans="1:62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</row>
    <row r="1107" spans="1:62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</row>
    <row r="1108" spans="1:62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</row>
    <row r="1109" spans="1:62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</row>
    <row r="1110" spans="1:62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</row>
    <row r="1111" spans="1:62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</row>
    <row r="1112" spans="1:62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</row>
    <row r="1113" spans="1:62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</row>
    <row r="1114" spans="1:62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</row>
    <row r="1115" spans="1:62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</row>
    <row r="1116" spans="1:62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</row>
    <row r="1117" spans="1:62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</row>
    <row r="1118" spans="1:62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</row>
    <row r="1119" spans="1:62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</row>
    <row r="1120" spans="1:62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</row>
    <row r="1121" spans="1:62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</row>
    <row r="1122" spans="1:62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</row>
    <row r="1123" spans="1:62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</row>
    <row r="1124" spans="1:62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</row>
    <row r="1125" spans="1:62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</row>
    <row r="1126" spans="1:62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</row>
    <row r="1127" spans="1:62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</row>
    <row r="1128" spans="1:62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</row>
    <row r="1129" spans="1:62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</row>
    <row r="1130" spans="1:62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</row>
    <row r="1131" spans="1:62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</row>
    <row r="1132" spans="1:62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</row>
    <row r="1133" spans="1:62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</row>
    <row r="1134" spans="1:62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</row>
    <row r="1135" spans="1:62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</row>
    <row r="1136" spans="1:62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</row>
    <row r="1137" spans="1:62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</row>
    <row r="1138" spans="1:62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</row>
    <row r="1139" spans="1:62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</row>
    <row r="1140" spans="1:62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</row>
    <row r="1141" spans="1:62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</row>
    <row r="1142" spans="1:62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</row>
    <row r="1143" spans="1:62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</row>
    <row r="1144" spans="1:62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</row>
    <row r="1145" spans="1:62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</row>
    <row r="1146" spans="1:62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</row>
    <row r="1147" spans="1:62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</row>
    <row r="1148" spans="1:62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</row>
    <row r="1149" spans="1:62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</row>
    <row r="1150" spans="1:62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</row>
    <row r="1151" spans="1:62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</row>
    <row r="1152" spans="1:62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</row>
    <row r="1153" spans="1:62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</row>
    <row r="1154" spans="1:62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</row>
    <row r="1155" spans="1:62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</row>
    <row r="1156" spans="1:62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</row>
    <row r="1157" spans="1:62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</row>
    <row r="1158" spans="1:62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</row>
    <row r="1159" spans="1:62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</row>
    <row r="1160" spans="1:62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</row>
    <row r="1161" spans="1:62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</row>
    <row r="1162" spans="1:62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</row>
    <row r="1163" spans="1:62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</row>
    <row r="1164" spans="1:62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</row>
    <row r="1165" spans="1:62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</row>
    <row r="1166" spans="1:62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</row>
    <row r="1167" spans="1:62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</row>
    <row r="1168" spans="1:62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</row>
    <row r="1169" spans="1:62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</row>
    <row r="1170" spans="1:62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</row>
    <row r="1171" spans="1:62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</row>
    <row r="1172" spans="1:62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</row>
    <row r="1173" spans="1:62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</row>
    <row r="1174" spans="1:62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</row>
    <row r="1175" spans="1:62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</row>
    <row r="1176" spans="1:62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</row>
    <row r="1177" spans="1:62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</row>
    <row r="1178" spans="1:62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</row>
    <row r="1179" spans="1:62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</row>
    <row r="1180" spans="1:62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</row>
    <row r="1181" spans="1:62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</row>
    <row r="1182" spans="1:62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</row>
    <row r="1183" spans="1:62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</row>
    <row r="1184" spans="1:62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</row>
    <row r="1185" spans="1:62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</row>
    <row r="1186" spans="1:62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</row>
    <row r="1187" spans="1:62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</row>
    <row r="1188" spans="1:62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</row>
    <row r="1189" spans="1:62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</row>
    <row r="1190" spans="1:62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</row>
    <row r="1191" spans="1:62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</row>
    <row r="1192" spans="1:62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</row>
    <row r="1193" spans="1:62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</row>
    <row r="1194" spans="1:62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</row>
    <row r="1195" spans="1:62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</row>
    <row r="1196" spans="1:62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</row>
    <row r="1197" spans="1:62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</row>
    <row r="1198" spans="1:62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</row>
    <row r="1199" spans="1:62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</row>
    <row r="1200" spans="1:62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</row>
    <row r="1201" spans="1:62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</row>
    <row r="1202" spans="1:62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</row>
    <row r="1203" spans="1:62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</row>
    <row r="1204" spans="1:62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</row>
    <row r="1205" spans="1:62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</row>
    <row r="1206" spans="1:62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</row>
    <row r="1207" spans="1:62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</row>
    <row r="1208" spans="1:62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</row>
    <row r="1209" spans="1:62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</row>
    <row r="1210" spans="1:62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</row>
    <row r="1211" spans="1:62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</row>
    <row r="1212" spans="1:62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</row>
    <row r="1213" spans="1:62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</row>
    <row r="1214" spans="1:62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</row>
    <row r="1215" spans="1:62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</row>
    <row r="1216" spans="1:62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</row>
    <row r="1217" spans="1:62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</row>
    <row r="1218" spans="1:62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</row>
    <row r="1219" spans="1:62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</row>
    <row r="1220" spans="1:62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</row>
    <row r="1221" spans="1:62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</row>
    <row r="1222" spans="1:62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</row>
    <row r="1223" spans="1:62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</row>
    <row r="1224" spans="1:62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</row>
    <row r="1225" spans="1:62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</row>
    <row r="1226" spans="1:62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</row>
    <row r="1227" spans="1:62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</row>
    <row r="1228" spans="1:62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</row>
    <row r="1229" spans="1:62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</row>
    <row r="1230" spans="1:62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</row>
    <row r="1231" spans="1:62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</row>
    <row r="1232" spans="1:62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</row>
    <row r="1233" spans="1:62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</row>
    <row r="1234" spans="1:62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</row>
    <row r="1235" spans="1:62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</row>
    <row r="1236" spans="1:62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</row>
    <row r="1237" spans="1:62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</row>
    <row r="1238" spans="1:62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</row>
    <row r="1239" spans="1:62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</row>
    <row r="1240" spans="1:62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</row>
    <row r="1241" spans="1:62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</row>
    <row r="1242" spans="1:62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</row>
    <row r="1243" spans="1:62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</row>
    <row r="1244" spans="1:62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</row>
    <row r="1245" spans="1:62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</row>
    <row r="1246" spans="1:62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</row>
    <row r="1247" spans="1:62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</row>
    <row r="1248" spans="1:62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</row>
    <row r="1249" spans="1:62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</row>
    <row r="1250" spans="1:62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</row>
    <row r="1251" spans="1:62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</row>
    <row r="1252" spans="1:62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</row>
    <row r="1253" spans="1:62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</row>
    <row r="1254" spans="1:62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</row>
    <row r="1255" spans="1:62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</row>
    <row r="1256" spans="1:62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</row>
    <row r="1257" spans="1:62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</row>
    <row r="1258" spans="1:62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</row>
    <row r="1259" spans="1:62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</row>
    <row r="1260" spans="1:62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</row>
    <row r="1261" spans="1:62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</row>
    <row r="1262" spans="1:62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</row>
    <row r="1263" spans="1:62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</row>
    <row r="1264" spans="1:62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</row>
    <row r="1265" spans="1:62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</row>
    <row r="1266" spans="1:62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</row>
    <row r="1267" spans="1:62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</row>
    <row r="1268" spans="1:62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</row>
    <row r="1269" spans="1:62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</row>
    <row r="1270" spans="1:62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</row>
    <row r="1271" spans="1:62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</row>
    <row r="1272" spans="1:62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</row>
    <row r="1273" spans="1:62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</row>
    <row r="1274" spans="1:62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</row>
    <row r="1275" spans="1:62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</row>
    <row r="1276" spans="1:62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</row>
    <row r="1277" spans="1:62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</row>
    <row r="1278" spans="1:62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</row>
    <row r="1279" spans="1:62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</row>
    <row r="1280" spans="1:62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</row>
    <row r="1281" spans="1:62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</row>
    <row r="1282" spans="1:62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</row>
    <row r="1283" spans="1:62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</row>
    <row r="1284" spans="1:62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</row>
    <row r="1285" spans="1:62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</row>
    <row r="1286" spans="1:62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</row>
    <row r="1287" spans="1:62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</row>
    <row r="1288" spans="1:62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</row>
    <row r="1289" spans="1:62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</row>
    <row r="1290" spans="1:62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</row>
    <row r="1291" spans="1:62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</row>
    <row r="1292" spans="1:62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</row>
    <row r="1293" spans="1:62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</row>
    <row r="1294" spans="1:62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</row>
    <row r="1295" spans="1:62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</row>
    <row r="1296" spans="1:62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</row>
    <row r="1297" spans="1:62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</row>
    <row r="1298" spans="1:62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</row>
    <row r="1299" spans="1:62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</row>
    <row r="1300" spans="1:62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</row>
    <row r="1301" spans="1:62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</row>
    <row r="1302" spans="1:62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</row>
    <row r="1303" spans="1:62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</row>
    <row r="1304" spans="1:62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</row>
    <row r="1305" spans="1:62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</row>
    <row r="1306" spans="1:62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</row>
    <row r="1307" spans="1:62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</row>
    <row r="1308" spans="1:62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</row>
    <row r="1309" spans="1:62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</row>
    <row r="1310" spans="1:62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</row>
    <row r="1311" spans="1:62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</row>
    <row r="1312" spans="1:62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</row>
    <row r="1313" spans="1:62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</row>
    <row r="1314" spans="1:62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</row>
    <row r="1315" spans="1:62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</row>
    <row r="1316" spans="1:62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</row>
    <row r="1317" spans="1:62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</row>
    <row r="1318" spans="1:62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</row>
    <row r="1319" spans="1:62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</row>
    <row r="1320" spans="1:62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</row>
    <row r="1321" spans="1:62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</row>
    <row r="1322" spans="1:62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</row>
    <row r="1323" spans="1:62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</row>
    <row r="1324" spans="1:62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</row>
    <row r="1325" spans="1:62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</row>
    <row r="1326" spans="1:62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</row>
    <row r="1327" spans="1:62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</row>
    <row r="1328" spans="1:62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</row>
    <row r="1329" spans="1:62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</row>
    <row r="1330" spans="1:62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</row>
    <row r="1331" spans="1:62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</row>
    <row r="1332" spans="1:62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</row>
    <row r="1333" spans="1:62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</row>
    <row r="1334" spans="1:62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</row>
    <row r="1335" spans="1:62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</row>
    <row r="1336" spans="1:62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</row>
    <row r="1337" spans="1:62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</row>
    <row r="1338" spans="1:62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</row>
    <row r="1339" spans="1:62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</row>
    <row r="1340" spans="1:62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</row>
    <row r="1341" spans="1:62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</row>
    <row r="1342" spans="1:62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</row>
    <row r="1343" spans="1:62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</row>
    <row r="1344" spans="1:62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</row>
    <row r="1345" spans="1:62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</row>
    <row r="1346" spans="1:62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</row>
    <row r="1347" spans="1:62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</row>
    <row r="1348" spans="1:62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</row>
    <row r="1349" spans="1:62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</row>
    <row r="1350" spans="1:62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</row>
    <row r="1351" spans="1:62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</row>
    <row r="1352" spans="1:62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</row>
    <row r="1353" spans="1:62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</row>
    <row r="1354" spans="1:62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</row>
    <row r="1355" spans="1:62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</row>
    <row r="1356" spans="1:62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</row>
    <row r="1357" spans="1:62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</row>
    <row r="1358" spans="1:62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</row>
    <row r="1359" spans="1:62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</row>
    <row r="1360" spans="1:62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</row>
    <row r="1361" spans="1:62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</row>
    <row r="1362" spans="1:62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</row>
    <row r="1363" spans="1:62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</row>
    <row r="1364" spans="1:62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</row>
    <row r="1365" spans="1:62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</row>
    <row r="1366" spans="1:62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</row>
    <row r="1367" spans="1:62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</row>
    <row r="1368" spans="1:62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</row>
    <row r="1369" spans="1:62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</row>
    <row r="1370" spans="1:62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</row>
    <row r="1371" spans="1:62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</row>
    <row r="1372" spans="1:62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</row>
    <row r="1373" spans="1:62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</row>
    <row r="1374" spans="1:62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</row>
    <row r="1375" spans="1:62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</row>
    <row r="1376" spans="1:62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</row>
    <row r="1377" spans="1:62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</row>
    <row r="1378" spans="1:62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</row>
    <row r="1379" spans="1:62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</row>
    <row r="1380" spans="1:62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</row>
    <row r="1381" spans="1:62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</row>
    <row r="1382" spans="1:62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</row>
    <row r="1383" spans="1:62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</row>
    <row r="1384" spans="1:62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</row>
    <row r="1385" spans="1:62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</row>
    <row r="1386" spans="1:62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</row>
    <row r="1387" spans="1:62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</row>
    <row r="1388" spans="1:62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</row>
    <row r="1389" spans="1:62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</row>
    <row r="1390" spans="1:62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</row>
    <row r="1391" spans="1:62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</row>
    <row r="1392" spans="1:62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</row>
    <row r="1393" spans="1:62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</row>
    <row r="1394" spans="1:62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</row>
    <row r="1395" spans="1:62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</row>
    <row r="1396" spans="1:62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</row>
    <row r="1397" spans="1:62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</row>
    <row r="1398" spans="1:62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</row>
    <row r="1399" spans="1:62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</row>
    <row r="1400" spans="1:62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</row>
    <row r="1401" spans="1:62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</row>
    <row r="1402" spans="1:62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</row>
    <row r="1403" spans="1:62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</row>
    <row r="1404" spans="1:62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</row>
    <row r="1405" spans="1:62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</row>
    <row r="1406" spans="1:62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</row>
    <row r="1407" spans="1:62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</row>
    <row r="1408" spans="1:62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</row>
    <row r="1409" spans="1:62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</row>
    <row r="1410" spans="1:62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</row>
    <row r="1411" spans="1:62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</row>
    <row r="1412" spans="1:62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</row>
    <row r="1413" spans="1:62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</row>
    <row r="1414" spans="1:62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</row>
    <row r="1415" spans="1:62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</row>
    <row r="1416" spans="1:62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</row>
    <row r="1417" spans="1:62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</row>
    <row r="1418" spans="1:62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</row>
    <row r="1419" spans="1:62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</row>
    <row r="1420" spans="1:62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</row>
    <row r="1421" spans="1:62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</row>
    <row r="1422" spans="1:62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</row>
    <row r="1423" spans="1:62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</row>
    <row r="1424" spans="1:62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</row>
    <row r="1425" spans="1:62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</row>
    <row r="1426" spans="1:62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</row>
    <row r="1427" spans="1:62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</row>
    <row r="1428" spans="1:62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</row>
    <row r="1429" spans="1:62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</row>
    <row r="1430" spans="1:62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</row>
    <row r="1431" spans="1:62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</row>
    <row r="1432" spans="1:62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</row>
    <row r="1433" spans="1:62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</row>
    <row r="1434" spans="1:62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</row>
    <row r="1435" spans="1:62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</row>
    <row r="1436" spans="1:62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</row>
    <row r="1437" spans="1:62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</row>
    <row r="1438" spans="1:62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</row>
    <row r="1439" spans="1:62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</row>
    <row r="1440" spans="1:62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</row>
    <row r="1441" spans="1:62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</row>
    <row r="1442" spans="1:62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</row>
    <row r="1443" spans="1:62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</row>
    <row r="1444" spans="1:62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</row>
    <row r="1445" spans="1:62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</row>
    <row r="1446" spans="1:62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</row>
    <row r="1447" spans="1:62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</row>
    <row r="1448" spans="1:62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</row>
    <row r="1449" spans="1:62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</row>
    <row r="1450" spans="1:62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</row>
    <row r="1451" spans="1:62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</row>
    <row r="1452" spans="1:62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</row>
    <row r="1453" spans="1:62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</row>
    <row r="1454" spans="1:62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</row>
    <row r="1455" spans="1:62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</row>
    <row r="1456" spans="1:62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</row>
    <row r="1457" spans="1:62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</row>
    <row r="1458" spans="1:62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</row>
    <row r="1459" spans="1:62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</row>
    <row r="1460" spans="1:62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</row>
    <row r="1461" spans="1:62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</row>
    <row r="1462" spans="1:62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</row>
    <row r="1463" spans="1:62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</row>
    <row r="1464" spans="1:62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</row>
    <row r="1465" spans="1:62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</row>
    <row r="1466" spans="1:62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</row>
    <row r="1467" spans="1:62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</row>
    <row r="1468" spans="1:62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</row>
    <row r="1469" spans="1:62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</row>
    <row r="1470" spans="1:62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</row>
    <row r="1471" spans="1:62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</row>
    <row r="1472" spans="1:62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</row>
    <row r="1473" spans="1:62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</row>
    <row r="1474" spans="1:62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</row>
    <row r="1475" spans="1:62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</row>
    <row r="1476" spans="1:62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</row>
    <row r="1477" spans="1:62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</row>
    <row r="1478" spans="1:62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</row>
    <row r="1479" spans="1:62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</row>
    <row r="1480" spans="1:62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</row>
    <row r="1481" spans="1:62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</row>
    <row r="1482" spans="1:62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</row>
    <row r="1483" spans="1:62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</row>
    <row r="1484" spans="1:62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</row>
    <row r="1485" spans="1:62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</row>
    <row r="1486" spans="1:62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</row>
    <row r="1487" spans="1:62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</row>
    <row r="1488" spans="1:62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</row>
    <row r="1489" spans="1:62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</row>
    <row r="1490" spans="1:62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</row>
    <row r="1491" spans="1:62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</row>
    <row r="1492" spans="1:62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</row>
    <row r="1493" spans="1:62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</row>
    <row r="1494" spans="1:62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</row>
    <row r="1495" spans="1:62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</row>
    <row r="1496" spans="1:62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</row>
    <row r="1497" spans="1:62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</row>
    <row r="1498" spans="1:62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</row>
    <row r="1499" spans="1:62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</row>
    <row r="1500" spans="1:62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</row>
    <row r="1501" spans="1:62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</row>
    <row r="1502" spans="1:62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</row>
    <row r="1503" spans="1:62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</row>
    <row r="1504" spans="1:62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</row>
    <row r="1505" spans="1:62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</row>
    <row r="1506" spans="1:62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</row>
    <row r="1507" spans="1:62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</row>
    <row r="1508" spans="1:62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</row>
    <row r="1509" spans="1:62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</row>
    <row r="1510" spans="1:62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</row>
    <row r="1511" spans="1:62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</row>
    <row r="1512" spans="1:62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</row>
    <row r="1513" spans="1:62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</row>
    <row r="1514" spans="1:62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</row>
    <row r="1515" spans="1:62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</row>
    <row r="1516" spans="1:62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</row>
    <row r="1517" spans="1:62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</row>
    <row r="1518" spans="1:62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</row>
    <row r="1519" spans="1:62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</row>
    <row r="1520" spans="1:62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</row>
    <row r="1521" spans="1:62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</row>
    <row r="1522" spans="1:62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</row>
    <row r="1523" spans="1:62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</row>
    <row r="1524" spans="1:62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</row>
    <row r="1525" spans="1:62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</row>
    <row r="1526" spans="1:62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</row>
    <row r="1527" spans="1:62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</row>
    <row r="1528" spans="1:62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</row>
    <row r="1529" spans="1:62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</row>
    <row r="1530" spans="1:62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</row>
    <row r="1531" spans="1:62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</row>
    <row r="1532" spans="1:62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</row>
    <row r="1533" spans="1:62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</row>
    <row r="1534" spans="1:62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</row>
    <row r="1535" spans="1:62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</row>
    <row r="1536" spans="1:62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</row>
    <row r="1537" spans="1:62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</row>
    <row r="1538" spans="1:62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</row>
    <row r="1539" spans="1:62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</row>
    <row r="1540" spans="1:62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</row>
    <row r="1541" spans="1:62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</row>
    <row r="1542" spans="1:62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</row>
    <row r="1543" spans="1:62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</row>
    <row r="1544" spans="1:62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</row>
    <row r="1545" spans="1:62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</row>
    <row r="1546" spans="1:62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</row>
    <row r="1547" spans="1:62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</row>
    <row r="1548" spans="1:62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</row>
    <row r="1549" spans="1:62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</row>
    <row r="1550" spans="1:62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</row>
    <row r="1551" spans="1:62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</row>
    <row r="1552" spans="1:62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</row>
    <row r="1553" spans="1:62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</row>
    <row r="1554" spans="1:62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</row>
    <row r="1555" spans="1:62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</row>
    <row r="1556" spans="1:62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</row>
    <row r="1557" spans="1:62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</row>
    <row r="1558" spans="1:62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</row>
    <row r="1559" spans="1:62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</row>
    <row r="1560" spans="1:62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</row>
    <row r="1561" spans="1:62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</row>
    <row r="1562" spans="1:62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</row>
    <row r="1563" spans="1:62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</row>
    <row r="1564" spans="1:62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</row>
    <row r="1565" spans="1:62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</row>
    <row r="1566" spans="1:62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</row>
    <row r="1567" spans="1:62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</row>
    <row r="1568" spans="1:62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</row>
    <row r="1569" spans="1:62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</row>
    <row r="1570" spans="1:62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</row>
    <row r="1571" spans="1:62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</row>
    <row r="1572" spans="1:62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</row>
    <row r="1573" spans="1:62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</row>
    <row r="1574" spans="1:62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</row>
    <row r="1575" spans="1:62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</row>
    <row r="1576" spans="1:62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</row>
    <row r="1577" spans="1:62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</row>
    <row r="1578" spans="1:62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</row>
    <row r="1579" spans="1:62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</row>
    <row r="1580" spans="1:62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</row>
    <row r="1581" spans="1:62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</row>
    <row r="1582" spans="1:62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</row>
    <row r="1583" spans="1:62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</row>
    <row r="1584" spans="1:62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</row>
    <row r="1585" spans="1:62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</row>
    <row r="1586" spans="1:62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</row>
    <row r="1587" spans="1:62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</row>
    <row r="1588" spans="1:62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</row>
    <row r="1589" spans="1:62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</row>
    <row r="1590" spans="1:62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</row>
    <row r="1591" spans="1:62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</row>
    <row r="1592" spans="1:62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</row>
    <row r="1593" spans="1:62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</row>
    <row r="1594" spans="1:62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</row>
    <row r="1595" spans="1:62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</row>
    <row r="1596" spans="1:62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</row>
    <row r="1597" spans="1:62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</row>
    <row r="1598" spans="1:62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</row>
    <row r="1599" spans="1:62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</row>
    <row r="1600" spans="1:62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</row>
    <row r="1601" spans="1:62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</row>
    <row r="1602" spans="1:62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</row>
    <row r="1603" spans="1:62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</row>
    <row r="1604" spans="1:62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</row>
    <row r="1605" spans="1:62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</row>
    <row r="1606" spans="1:62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</row>
    <row r="1607" spans="1:62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</row>
    <row r="1608" spans="1:62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</row>
    <row r="1609" spans="1:62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</row>
    <row r="1610" spans="1:62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</row>
    <row r="1611" spans="1:62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</row>
    <row r="1612" spans="1:62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</row>
    <row r="1613" spans="1:62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</row>
    <row r="1614" spans="1:62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</row>
    <row r="1615" spans="1:62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</row>
    <row r="1616" spans="1:62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</row>
    <row r="1617" spans="14:62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</row>
  </sheetData>
  <sheetProtection algorithmName="SHA-512" hashValue="z5MSkx711MT5IYXAWPc1rWzi4d817Tw/cUiBlYQOzgnzbdhq5AdHkicNv44hFOKpbi6JIZjxqOhXN318pcDNEA==" saltValue="8OiFJb4JLxnQn0w3g82Nmg==" spinCount="100000" sheet="1" objects="1" scenarios="1"/>
  <mergeCells count="4">
    <mergeCell ref="B1:D1"/>
    <mergeCell ref="E1:G1"/>
    <mergeCell ref="H1:J1"/>
    <mergeCell ref="K1:M1"/>
  </mergeCells>
  <pageMargins left="0.7" right="0.7" top="0.75" bottom="0.75" header="0.3" footer="0.3"/>
  <customProperties>
    <customPr name="SSC_SHEET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1-25 bar</vt:lpstr>
      <vt:lpstr>50-125 bar</vt:lpstr>
      <vt:lpstr>tabla1</vt:lpstr>
      <vt:lpstr>tabla2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drjva</dc:creator>
  <cp:lastModifiedBy>drjva</cp:lastModifiedBy>
  <dcterms:created xsi:type="dcterms:W3CDTF">2019-11-05T20:49:13Z</dcterms:created>
  <dcterms:modified xsi:type="dcterms:W3CDTF">2019-11-19T21:42:05Z</dcterms:modified>
</cp:coreProperties>
</file>