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log 2020-1\xls\"/>
    </mc:Choice>
  </mc:AlternateContent>
  <xr:revisionPtr revIDLastSave="0" documentId="13_ncr:1_{616E067D-817C-441D-A7A9-D11219E1B985}" xr6:coauthVersionLast="45" xr6:coauthVersionMax="45" xr10:uidLastSave="{00000000-0000-0000-0000-000000000000}"/>
  <bookViews>
    <workbookView xWindow="-120" yWindow="-120" windowWidth="38640" windowHeight="15990" xr2:uid="{6A297E93-84E0-47DC-946D-F4EC327E9AB0}"/>
  </bookViews>
  <sheets>
    <sheet name="Vapor saturado sec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1" l="1"/>
  <c r="H5" i="1"/>
  <c r="E12" i="1"/>
  <c r="C15" i="1"/>
  <c r="C14" i="1"/>
  <c r="C13" i="1"/>
  <c r="B7" i="1"/>
  <c r="C12" i="1" l="1"/>
  <c r="H9" i="1" l="1"/>
  <c r="H13" i="1"/>
  <c r="H17" i="1"/>
  <c r="H19" i="1" l="1"/>
  <c r="B10" i="1"/>
  <c r="H20" i="1" l="1"/>
  <c r="H7" i="1"/>
  <c r="H8" i="1"/>
  <c r="H18" i="1"/>
  <c r="H10" i="1"/>
  <c r="H14" i="1"/>
  <c r="H15" i="1"/>
  <c r="H16" i="1" l="1"/>
  <c r="H11" i="1"/>
  <c r="H1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H7" authorId="0" shapeId="0" xr:uid="{A422E491-17E4-43AF-9B39-6A9A95771A5D}">
      <text>
        <r>
          <rPr>
            <b/>
            <sz val="9"/>
            <color indexed="81"/>
            <rFont val="Tahoma"/>
            <family val="2"/>
          </rPr>
          <t>Se debe elevar la temperatura para que todo el liquido vaporice</t>
        </r>
      </text>
    </comment>
  </commentList>
</comments>
</file>

<file path=xl/sharedStrings.xml><?xml version="1.0" encoding="utf-8"?>
<sst xmlns="http://schemas.openxmlformats.org/spreadsheetml/2006/main" count="51" uniqueCount="48">
  <si>
    <t xml:space="preserve">Condición Inicial </t>
  </si>
  <si>
    <t>Sistema</t>
  </si>
  <si>
    <t>p [bar]</t>
  </si>
  <si>
    <r>
      <t>V</t>
    </r>
    <r>
      <rPr>
        <b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[L]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</si>
  <si>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[L]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</si>
  <si>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 xml:space="preserve">L </t>
    </r>
    <r>
      <rPr>
        <b/>
        <sz val="11"/>
        <color theme="1"/>
        <rFont val="Calibri"/>
        <family val="2"/>
        <scheme val="minor"/>
      </rPr>
      <t>[L]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</si>
  <si>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[L/kg]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</si>
  <si>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[L/kg]</t>
    </r>
  </si>
  <si>
    <t>Valores de tablas</t>
  </si>
  <si>
    <r>
      <t>S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[kJ/Kkg]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</si>
  <si>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[kJ/kg]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</si>
  <si>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[kJ/kg]</t>
    </r>
  </si>
  <si>
    <r>
      <t>S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[kJ/Kkg]</t>
    </r>
  </si>
  <si>
    <t>T [°C]</t>
  </si>
  <si>
    <r>
      <t>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[kJ]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</si>
  <si>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[kJ]</t>
    </r>
  </si>
  <si>
    <t>∆H [kJ]</t>
  </si>
  <si>
    <r>
      <t>S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[kJ/K]</t>
    </r>
  </si>
  <si>
    <r>
      <t>S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[kJ/K]</t>
    </r>
  </si>
  <si>
    <t>∆S [kJ/K]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</si>
  <si>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[kJ]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</si>
  <si>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[kg]</t>
    </r>
  </si>
  <si>
    <t>Uv [kJ/kg]</t>
  </si>
  <si>
    <t>∆U [kJ]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</si>
  <si>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L</t>
    </r>
    <r>
      <rPr>
        <b/>
        <sz val="11"/>
        <color theme="1"/>
        <rFont val="Calibri"/>
        <family val="2"/>
        <scheme val="minor"/>
      </rPr>
      <t xml:space="preserve"> [kJ/kg]</t>
    </r>
  </si>
  <si>
    <r>
      <t>U</t>
    </r>
    <r>
      <rPr>
        <b/>
        <vertAlign val="subscript"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[kJ/kg]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</si>
  <si>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[L/kg]</t>
    </r>
  </si>
  <si>
    <r>
      <t>Vv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</si>
  <si>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r>
      <t>V</t>
    </r>
    <r>
      <rPr>
        <b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</si>
  <si>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t>Introducir en las celdas de color amarillo los valores correspondientes</t>
  </si>
  <si>
    <r>
      <t>U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[kJ]</t>
    </r>
  </si>
  <si>
    <t>Hv [kJ/kg]</t>
  </si>
  <si>
    <t>Sv [kJ/Kkg]</t>
  </si>
  <si>
    <t>Valores de tablas para interpolación</t>
  </si>
  <si>
    <r>
      <t>y</t>
    </r>
    <r>
      <rPr>
        <b/>
        <vertAlign val="subscript"/>
        <sz val="11"/>
        <color theme="1"/>
        <rFont val="Calibri"/>
        <family val="2"/>
        <scheme val="minor"/>
      </rPr>
      <t>inicial</t>
    </r>
  </si>
  <si>
    <r>
      <t>y</t>
    </r>
    <r>
      <rPr>
        <b/>
        <vertAlign val="subscript"/>
        <sz val="11"/>
        <color theme="1"/>
        <rFont val="Calibri"/>
        <family val="2"/>
        <scheme val="minor"/>
      </rPr>
      <t>final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</si>
  <si>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v inicial</t>
    </r>
    <r>
      <rPr>
        <b/>
        <sz val="11"/>
        <color theme="1"/>
        <rFont val="Calibri"/>
        <family val="2"/>
        <scheme val="minor"/>
      </rPr>
      <t xml:space="preserve"> [kg]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</si>
  <si>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v final</t>
    </r>
    <r>
      <rPr>
        <b/>
        <sz val="11"/>
        <color theme="1"/>
        <rFont val="Calibri"/>
        <family val="2"/>
        <scheme val="minor"/>
      </rPr>
      <t xml:space="preserve"> [kg]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</si>
  <si>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L final</t>
    </r>
    <r>
      <rPr>
        <b/>
        <sz val="11"/>
        <color theme="1"/>
        <rFont val="Calibri"/>
        <family val="2"/>
        <scheme val="minor"/>
      </rPr>
      <t xml:space="preserve">[kg] 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</si>
  <si>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L inicial</t>
    </r>
    <r>
      <rPr>
        <b/>
        <sz val="11"/>
        <color theme="1"/>
        <rFont val="Calibri"/>
        <family val="2"/>
        <scheme val="minor"/>
      </rPr>
      <t xml:space="preserve">[kg] </t>
    </r>
  </si>
  <si>
    <r>
      <t>Introducir estos valores de acuerdo al V</t>
    </r>
    <r>
      <rPr>
        <b/>
        <vertAlign val="subscript"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[m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/kg]</t>
    </r>
  </si>
  <si>
    <t>Dr. Juan Carlos Vázquez Lira UNAM FES Zaragoza 2019</t>
  </si>
  <si>
    <t>Con apoyo del programa DGAPA-UNAM-PAPIME PE-200419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</si>
  <si>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 xml:space="preserve"> inicial</t>
    </r>
    <r>
      <rPr>
        <b/>
        <sz val="11"/>
        <color theme="1"/>
        <rFont val="Calibri"/>
        <family val="2"/>
        <scheme val="minor"/>
      </rPr>
      <t xml:space="preserve"> [°C] </t>
    </r>
  </si>
  <si>
    <r>
      <t xml:space="preserve">T </t>
    </r>
    <r>
      <rPr>
        <b/>
        <vertAlign val="subscript"/>
        <sz val="11"/>
        <color theme="1"/>
        <rFont val="Calibri"/>
        <family val="2"/>
        <scheme val="minor"/>
      </rPr>
      <t>final</t>
    </r>
    <r>
      <rPr>
        <b/>
        <sz val="11"/>
        <color theme="1"/>
        <rFont val="Calibri"/>
        <family val="2"/>
        <scheme val="minor"/>
      </rPr>
      <t xml:space="preserve"> [°C]</t>
    </r>
  </si>
  <si>
    <r>
      <t xml:space="preserve">p </t>
    </r>
    <r>
      <rPr>
        <b/>
        <vertAlign val="subscript"/>
        <sz val="11"/>
        <color theme="1"/>
        <rFont val="Calibri"/>
        <family val="2"/>
        <scheme val="minor"/>
      </rPr>
      <t>final</t>
    </r>
    <r>
      <rPr>
        <b/>
        <sz val="11"/>
        <color theme="1"/>
        <rFont val="Calibri"/>
        <family val="2"/>
        <scheme val="minor"/>
      </rPr>
      <t xml:space="preserve"> [bar]</t>
    </r>
  </si>
  <si>
    <r>
      <t xml:space="preserve">p </t>
    </r>
    <r>
      <rPr>
        <b/>
        <vertAlign val="subscript"/>
        <sz val="11"/>
        <color theme="1"/>
        <rFont val="Calibri"/>
        <family val="2"/>
        <scheme val="minor"/>
      </rPr>
      <t>inicial</t>
    </r>
    <r>
      <rPr>
        <b/>
        <sz val="11"/>
        <color theme="1"/>
        <rFont val="Calibri"/>
        <family val="2"/>
        <scheme val="minor"/>
      </rPr>
      <t xml:space="preserve">  [bar]</t>
    </r>
  </si>
  <si>
    <t>Proceso Termodinámico en un sistema cerrado.  Vapor saturado seco.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</si>
</sst>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2" borderId="0" xfId="0" applyFill="1"/>
    <xf numFmtId="2" fontId="1" fillId="4" borderId="1" xfId="0" applyNumberFormat="1" applyFont="1" applyFill="1" applyBorder="1" applyAlignment="1" applyProtection="1">
      <alignment horizontal="center"/>
      <protection locked="0"/>
    </xf>
    <xf numFmtId="2" fontId="1" fillId="5" borderId="1" xfId="0" applyNumberFormat="1" applyFon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locked="0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165" fontId="1" fillId="5" borderId="1" xfId="0" applyNumberFormat="1" applyFont="1" applyFill="1" applyBorder="1" applyAlignment="1" applyProtection="1">
      <alignment horizontal="center"/>
      <protection hidden="1"/>
    </xf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64" fontId="1" fillId="5" borderId="1" xfId="0" applyNumberFormat="1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>
      <alignment horizontal="center"/>
    </xf>
    <xf numFmtId="0" fontId="1" fillId="2" borderId="0" xfId="0" applyFont="1" applyFill="1" applyAlignment="1"/>
    <xf numFmtId="0" fontId="1" fillId="4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165" fontId="1" fillId="11" borderId="1" xfId="0" applyNumberFormat="1" applyFont="1" applyFill="1" applyBorder="1" applyAlignment="1" applyProtection="1">
      <alignment horizontal="center"/>
      <protection hidden="1"/>
    </xf>
    <xf numFmtId="166" fontId="1" fillId="5" borderId="1" xfId="0" applyNumberFormat="1" applyFont="1" applyFill="1" applyBorder="1" applyAlignment="1" applyProtection="1">
      <alignment horizontal="center"/>
      <protection hidden="1"/>
    </xf>
    <xf numFmtId="2" fontId="1" fillId="11" borderId="1" xfId="0" applyNumberFormat="1" applyFont="1" applyFill="1" applyBorder="1" applyAlignment="1" applyProtection="1">
      <alignment horizontal="center"/>
      <protection hidden="1"/>
    </xf>
    <xf numFmtId="2" fontId="1" fillId="9" borderId="1" xfId="0" applyNumberFormat="1" applyFont="1" applyFill="1" applyBorder="1" applyAlignment="1" applyProtection="1">
      <alignment horizontal="center"/>
      <protection hidden="1"/>
    </xf>
    <xf numFmtId="165" fontId="1" fillId="6" borderId="1" xfId="0" applyNumberFormat="1" applyFont="1" applyFill="1" applyBorder="1" applyAlignment="1" applyProtection="1">
      <alignment horizontal="center"/>
      <protection hidden="1"/>
    </xf>
    <xf numFmtId="164" fontId="1" fillId="4" borderId="1" xfId="0" applyNumberFormat="1" applyFont="1" applyFill="1" applyBorder="1" applyAlignment="1" applyProtection="1">
      <alignment horizontal="center"/>
      <protection hidden="1"/>
    </xf>
    <xf numFmtId="0" fontId="1" fillId="11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104775</xdr:rowOff>
    </xdr:from>
    <xdr:to>
      <xdr:col>8</xdr:col>
      <xdr:colOff>361950</xdr:colOff>
      <xdr:row>5</xdr:row>
      <xdr:rowOff>104775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C11E5E26-B543-4716-A8C4-6B99AF40210F}"/>
            </a:ext>
          </a:extLst>
        </xdr:cNvPr>
        <xdr:cNvCxnSpPr/>
      </xdr:nvCxnSpPr>
      <xdr:spPr>
        <a:xfrm>
          <a:off x="6181725" y="1095375"/>
          <a:ext cx="3524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333375</xdr:colOff>
      <xdr:row>5</xdr:row>
      <xdr:rowOff>95250</xdr:rowOff>
    </xdr:from>
    <xdr:to>
      <xdr:col>8</xdr:col>
      <xdr:colOff>381000</xdr:colOff>
      <xdr:row>22</xdr:row>
      <xdr:rowOff>66675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F4902100-9FF6-472C-BCA7-3E88A1F82F53}"/>
            </a:ext>
          </a:extLst>
        </xdr:cNvPr>
        <xdr:cNvCxnSpPr/>
      </xdr:nvCxnSpPr>
      <xdr:spPr>
        <a:xfrm>
          <a:off x="6505575" y="1085850"/>
          <a:ext cx="47625" cy="36861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21</xdr:row>
      <xdr:rowOff>209550</xdr:rowOff>
    </xdr:from>
    <xdr:to>
      <xdr:col>8</xdr:col>
      <xdr:colOff>381001</xdr:colOff>
      <xdr:row>21</xdr:row>
      <xdr:rowOff>228601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558B366C-5B68-498A-AAB2-FD1A0D6923D6}"/>
            </a:ext>
          </a:extLst>
        </xdr:cNvPr>
        <xdr:cNvCxnSpPr/>
      </xdr:nvCxnSpPr>
      <xdr:spPr>
        <a:xfrm flipH="1" flipV="1">
          <a:off x="4591050" y="4724400"/>
          <a:ext cx="1962151" cy="190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19</xdr:row>
      <xdr:rowOff>19051</xdr:rowOff>
    </xdr:from>
    <xdr:to>
      <xdr:col>3</xdr:col>
      <xdr:colOff>238125</xdr:colOff>
      <xdr:row>21</xdr:row>
      <xdr:rowOff>9525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4A17D40B-2B6D-4DDC-AB23-4BC577E322B0}"/>
            </a:ext>
          </a:extLst>
        </xdr:cNvPr>
        <xdr:cNvCxnSpPr/>
      </xdr:nvCxnSpPr>
      <xdr:spPr>
        <a:xfrm flipH="1" flipV="1">
          <a:off x="2505075" y="4152901"/>
          <a:ext cx="19050" cy="371474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19</xdr:row>
      <xdr:rowOff>57150</xdr:rowOff>
    </xdr:from>
    <xdr:to>
      <xdr:col>1</xdr:col>
      <xdr:colOff>9525</xdr:colOff>
      <xdr:row>24</xdr:row>
      <xdr:rowOff>21432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258C442-8FA2-402F-B747-867DB9893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0"/>
          <a:ext cx="771525" cy="964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970E-D3A8-4D37-8B76-6D5406D28C9F}">
  <dimension ref="A1:CF1058"/>
  <sheetViews>
    <sheetView tabSelected="1" topLeftCell="A4" workbookViewId="0">
      <selection activeCell="L29" sqref="L29"/>
    </sheetView>
  </sheetViews>
  <sheetFormatPr baseColWidth="10" defaultRowHeight="15" x14ac:dyDescent="0.25"/>
  <cols>
    <col min="8" max="8" width="12.5703125" bestFit="1" customWidth="1"/>
  </cols>
  <sheetData>
    <row r="1" spans="1:84" x14ac:dyDescent="0.25">
      <c r="A1" s="18" t="s">
        <v>47</v>
      </c>
      <c r="B1" s="18"/>
      <c r="C1" s="18"/>
      <c r="D1" s="18"/>
      <c r="E1" s="18"/>
      <c r="F1" s="18"/>
      <c r="G1" s="18"/>
      <c r="H1" s="1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17" t="s">
        <v>29</v>
      </c>
      <c r="B2" s="17"/>
      <c r="C2" s="17"/>
      <c r="D2" s="17"/>
      <c r="E2" s="17"/>
      <c r="F2" s="17"/>
      <c r="G2" s="17"/>
      <c r="H2" s="1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15" t="s">
        <v>0</v>
      </c>
      <c r="B4" s="15"/>
      <c r="C4" s="1"/>
      <c r="D4" s="1"/>
      <c r="E4" s="1"/>
      <c r="F4" s="1"/>
      <c r="G4" s="9" t="s">
        <v>1</v>
      </c>
      <c r="H4" s="1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ht="18" x14ac:dyDescent="0.35">
      <c r="A5" s="8" t="s">
        <v>3</v>
      </c>
      <c r="B5" s="2">
        <v>2835</v>
      </c>
      <c r="C5" s="15" t="s">
        <v>8</v>
      </c>
      <c r="D5" s="15"/>
      <c r="E5" s="15"/>
      <c r="F5" s="15"/>
      <c r="G5" s="12" t="s">
        <v>21</v>
      </c>
      <c r="H5" s="11">
        <f>C13+C12</f>
        <v>35.204968007946505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8.75" x14ac:dyDescent="0.35">
      <c r="A6" s="8" t="s">
        <v>4</v>
      </c>
      <c r="B6" s="2">
        <v>2800</v>
      </c>
      <c r="C6" s="8" t="s">
        <v>6</v>
      </c>
      <c r="D6" s="5">
        <v>1673</v>
      </c>
      <c r="E6" s="8" t="s">
        <v>10</v>
      </c>
      <c r="F6" s="5">
        <v>2674.4</v>
      </c>
      <c r="G6" s="13" t="s">
        <v>28</v>
      </c>
      <c r="H6" s="24">
        <f>B5/H5/1000</f>
        <v>8.0528407222528381E-2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ht="18" x14ac:dyDescent="0.35">
      <c r="A7" s="12" t="s">
        <v>5</v>
      </c>
      <c r="B7" s="3">
        <f>B5-B6</f>
        <v>35</v>
      </c>
      <c r="C7" s="8" t="s">
        <v>7</v>
      </c>
      <c r="D7" s="5">
        <v>1.0438000000000001</v>
      </c>
      <c r="E7" s="8" t="s">
        <v>11</v>
      </c>
      <c r="F7" s="5">
        <v>418.88</v>
      </c>
      <c r="G7" s="12" t="s">
        <v>44</v>
      </c>
      <c r="H7" s="22">
        <f>((D19-D18)/(A19-A18))*(H6-A18)+D18</f>
        <v>223.6244108944621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8" x14ac:dyDescent="0.35">
      <c r="A8" s="8" t="s">
        <v>46</v>
      </c>
      <c r="B8" s="4">
        <v>1.01325</v>
      </c>
      <c r="C8" s="8" t="s">
        <v>25</v>
      </c>
      <c r="D8" s="5">
        <v>2504.9</v>
      </c>
      <c r="E8" s="8" t="s">
        <v>9</v>
      </c>
      <c r="F8" s="5">
        <v>7.35</v>
      </c>
      <c r="G8" s="12" t="s">
        <v>45</v>
      </c>
      <c r="H8" s="20">
        <f>((B19-B18)/(A19-A18))*(H6-A18)+B18</f>
        <v>24.87040365798924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8" x14ac:dyDescent="0.35">
      <c r="A9" s="8" t="s">
        <v>43</v>
      </c>
      <c r="B9" s="2">
        <v>100</v>
      </c>
      <c r="C9" s="8" t="s">
        <v>24</v>
      </c>
      <c r="D9" s="5">
        <v>418.77</v>
      </c>
      <c r="E9" s="8" t="s">
        <v>12</v>
      </c>
      <c r="F9" s="5">
        <v>1.3063</v>
      </c>
      <c r="G9" s="12" t="s">
        <v>20</v>
      </c>
      <c r="H9" s="21">
        <f>(D8*C13)+(D9*C12)</f>
        <v>18234.215415030852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18" x14ac:dyDescent="0.35">
      <c r="A10" s="8" t="s">
        <v>26</v>
      </c>
      <c r="B10" s="14">
        <f>B5/H5</f>
        <v>80.528407222528386</v>
      </c>
      <c r="C10" s="1"/>
      <c r="D10" s="1"/>
      <c r="E10" s="1"/>
      <c r="F10" s="1"/>
      <c r="G10" s="12" t="s">
        <v>22</v>
      </c>
      <c r="H10" s="22">
        <f>((C19-C18)/(A19-A18))*(H6-A18)+C18</f>
        <v>2604.3248821788925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ht="18" x14ac:dyDescent="0.35">
      <c r="A11" s="1"/>
      <c r="B11" s="1"/>
      <c r="C11" s="1"/>
      <c r="D11" s="1"/>
      <c r="E11" s="1"/>
      <c r="F11" s="1"/>
      <c r="G11" s="12" t="s">
        <v>30</v>
      </c>
      <c r="H11" s="3">
        <f>H10*H5</f>
        <v>91685.174159406961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ht="18" x14ac:dyDescent="0.35">
      <c r="A12" s="1"/>
      <c r="B12" s="12" t="s">
        <v>39</v>
      </c>
      <c r="C12" s="14">
        <f>B7/D7</f>
        <v>33.531327840582485</v>
      </c>
      <c r="D12" s="12" t="s">
        <v>34</v>
      </c>
      <c r="E12" s="11">
        <f>C13/H5</f>
        <v>4.7539886046373929E-2</v>
      </c>
      <c r="F12" s="1"/>
      <c r="G12" s="13" t="s">
        <v>23</v>
      </c>
      <c r="H12" s="23">
        <f>(H11-H9)</f>
        <v>73450.958744376112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18" x14ac:dyDescent="0.35">
      <c r="A13" s="1"/>
      <c r="B13" s="12" t="s">
        <v>36</v>
      </c>
      <c r="C13" s="14">
        <f>B6/D6</f>
        <v>1.6736401673640167</v>
      </c>
      <c r="D13" s="12" t="s">
        <v>35</v>
      </c>
      <c r="E13" s="25">
        <v>1</v>
      </c>
      <c r="F13" s="1"/>
      <c r="G13" s="12" t="s">
        <v>14</v>
      </c>
      <c r="H13" s="3">
        <f>(F6*C13)+(F7*C12)</f>
        <v>18521.585869461516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ht="18" x14ac:dyDescent="0.35">
      <c r="A14" s="1"/>
      <c r="B14" s="12" t="s">
        <v>37</v>
      </c>
      <c r="C14" s="11">
        <f>H5*E13</f>
        <v>35.204968007946505</v>
      </c>
      <c r="D14" s="1"/>
      <c r="E14" s="1"/>
      <c r="F14" s="1"/>
      <c r="G14" s="19" t="s">
        <v>31</v>
      </c>
      <c r="H14" s="22">
        <f>((F19-F18)/(A19-A18))*(H6-A18)+F18</f>
        <v>2804.2698586146707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ht="18" x14ac:dyDescent="0.35">
      <c r="A15" s="1"/>
      <c r="B15" s="12" t="s">
        <v>38</v>
      </c>
      <c r="C15" s="11">
        <f>(1-E13)*H5</f>
        <v>0</v>
      </c>
      <c r="D15" s="1"/>
      <c r="E15" s="1"/>
      <c r="F15" s="1"/>
      <c r="G15" s="12" t="s">
        <v>15</v>
      </c>
      <c r="H15" s="3">
        <f>((F19-F18)/(A19-A18))*(H6-A18)+F18*H5</f>
        <v>98694.477172091894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6" t="s">
        <v>33</v>
      </c>
      <c r="B16" s="7"/>
      <c r="C16" s="7"/>
      <c r="D16" s="7"/>
      <c r="E16" s="7"/>
      <c r="F16" s="7"/>
      <c r="G16" s="13" t="s">
        <v>16</v>
      </c>
      <c r="H16" s="23">
        <f>H15-H13</f>
        <v>80172.891302630378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ht="18.75" x14ac:dyDescent="0.35">
      <c r="A17" s="8" t="s">
        <v>27</v>
      </c>
      <c r="B17" s="8" t="s">
        <v>2</v>
      </c>
      <c r="C17" s="8" t="s">
        <v>25</v>
      </c>
      <c r="D17" s="8" t="s">
        <v>13</v>
      </c>
      <c r="E17" s="8" t="s">
        <v>9</v>
      </c>
      <c r="F17" s="8" t="s">
        <v>10</v>
      </c>
      <c r="G17" s="12" t="s">
        <v>18</v>
      </c>
      <c r="H17" s="3">
        <f>(F8*C13)+(F9*C12)</f>
        <v>56.103228788278422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5">
        <v>8.6110000000000006E-2</v>
      </c>
      <c r="B18" s="5">
        <v>23.201000000000001</v>
      </c>
      <c r="C18" s="5">
        <v>2603.6</v>
      </c>
      <c r="D18" s="5">
        <v>220</v>
      </c>
      <c r="E18" s="5">
        <v>6.2874999999999996</v>
      </c>
      <c r="F18" s="5">
        <v>2803.4</v>
      </c>
      <c r="G18" s="19" t="s">
        <v>32</v>
      </c>
      <c r="H18" s="22">
        <f>((E19-E18)/(A19-A18))*(H6-A18)+E18</f>
        <v>6.2616217062135409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ht="18" x14ac:dyDescent="0.35">
      <c r="A19" s="5">
        <v>7.8409999999999994E-2</v>
      </c>
      <c r="B19" s="5">
        <v>25.504000000000001</v>
      </c>
      <c r="C19" s="5">
        <v>2604.6</v>
      </c>
      <c r="D19" s="5">
        <v>225</v>
      </c>
      <c r="E19" s="5">
        <v>6.2518000000000002</v>
      </c>
      <c r="F19" s="5">
        <v>2804.6</v>
      </c>
      <c r="G19" s="12" t="s">
        <v>17</v>
      </c>
      <c r="H19" s="3">
        <f>((E19-E18)/(A19-A18))*(H6-A18)+E18*H5</f>
        <v>221.32535805617718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1"/>
      <c r="B20" s="1"/>
      <c r="C20" s="1"/>
      <c r="D20" s="1"/>
      <c r="E20" s="1"/>
      <c r="F20" s="1"/>
      <c r="G20" s="13" t="s">
        <v>19</v>
      </c>
      <c r="H20" s="23">
        <f>H19-H17</f>
        <v>165.22212926789877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ht="18.75" x14ac:dyDescent="0.35">
      <c r="A22" s="1"/>
      <c r="B22" s="17" t="s">
        <v>40</v>
      </c>
      <c r="C22" s="17"/>
      <c r="D22" s="17"/>
      <c r="E22" s="17"/>
      <c r="F22" s="1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26" t="s">
        <v>41</v>
      </c>
      <c r="B25" s="26"/>
      <c r="C25" s="26"/>
      <c r="D25" s="26"/>
      <c r="E25" s="26"/>
      <c r="F25" s="26"/>
      <c r="G25" s="26"/>
      <c r="H25" s="26"/>
      <c r="I25" s="1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27" t="s">
        <v>42</v>
      </c>
      <c r="B26" s="27"/>
      <c r="C26" s="27"/>
      <c r="D26" s="27"/>
      <c r="E26" s="27"/>
      <c r="F26" s="27"/>
      <c r="G26" s="27"/>
      <c r="H26" s="27"/>
      <c r="I26" s="1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  <row r="1058" spans="1: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</row>
  </sheetData>
  <sheetProtection algorithmName="SHA-512" hashValue="4Bm8HSnKFSD73iegmUn+4nDvdmMYEZHGEyPmVP243udieQmbrU98VcMh33NlHdMDZX5Hq79ELiB1acuOdjpZHg==" saltValue="c+XwF+QRo2pHUePjI+cilA==" spinCount="100000" sheet="1" objects="1" scenarios="1"/>
  <mergeCells count="9">
    <mergeCell ref="B22:F22"/>
    <mergeCell ref="A25:H25"/>
    <mergeCell ref="A26:H26"/>
    <mergeCell ref="A4:B4"/>
    <mergeCell ref="G4:H4"/>
    <mergeCell ref="A16:F16"/>
    <mergeCell ref="C5:F5"/>
    <mergeCell ref="A1:H1"/>
    <mergeCell ref="A2:H2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Vapor saturado seco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drjva</dc:creator>
  <cp:lastModifiedBy>drjva</cp:lastModifiedBy>
  <dcterms:created xsi:type="dcterms:W3CDTF">2019-11-05T20:49:13Z</dcterms:created>
  <dcterms:modified xsi:type="dcterms:W3CDTF">2019-11-13T23:30:09Z</dcterms:modified>
</cp:coreProperties>
</file>