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emoria1 usb 3.0 16 gb\Converter 2018\10gases-cp-y-cv-mezclas-bloq2\"/>
    </mc:Choice>
  </mc:AlternateContent>
  <xr:revisionPtr revIDLastSave="0" documentId="13_ncr:1_{7C9F9E1B-6259-44F0-82DC-C54AA1075982}" xr6:coauthVersionLast="44" xr6:coauthVersionMax="44" xr10:uidLastSave="{00000000-0000-0000-0000-000000000000}"/>
  <bookViews>
    <workbookView xWindow="-120" yWindow="-120" windowWidth="38640" windowHeight="15990" tabRatio="602" activeTab="1" xr2:uid="{00000000-000D-0000-FFFF-FFFF00000000}"/>
  </bookViews>
  <sheets>
    <sheet name="Inicio" sheetId="8" r:id="rId1"/>
    <sheet name="Binaria" sheetId="7" r:id="rId2"/>
    <sheet name="Ternaria" sheetId="6" r:id="rId3"/>
    <sheet name="Cuaternaria" sheetId="5" r:id="rId4"/>
    <sheet name="Quintinaria" sheetId="1" r:id="rId5"/>
    <sheet name="_SSC" sheetId="4" state="very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7" i="1" l="1"/>
  <c r="J26" i="5"/>
  <c r="J25" i="6"/>
  <c r="J24" i="7"/>
  <c r="B26" i="7" l="1"/>
  <c r="H24" i="7" s="1"/>
  <c r="H9" i="7"/>
  <c r="H8" i="7"/>
  <c r="H10" i="7" s="1"/>
  <c r="B27" i="6"/>
  <c r="H25" i="6" s="1"/>
  <c r="H10" i="6"/>
  <c r="H9" i="6"/>
  <c r="H8" i="6"/>
  <c r="B28" i="5"/>
  <c r="E28" i="5" s="1"/>
  <c r="H11" i="5"/>
  <c r="H10" i="5"/>
  <c r="H9" i="5"/>
  <c r="H8" i="5"/>
  <c r="H26" i="5" l="1"/>
  <c r="I9" i="7"/>
  <c r="I8" i="7"/>
  <c r="H21" i="7" s="1"/>
  <c r="E26" i="7"/>
  <c r="E27" i="6"/>
  <c r="H11" i="6"/>
  <c r="I8" i="6" s="1"/>
  <c r="H12" i="5"/>
  <c r="I10" i="5" s="1"/>
  <c r="B29" i="1"/>
  <c r="H27" i="1" s="1"/>
  <c r="I8" i="5" l="1"/>
  <c r="F29" i="7"/>
  <c r="F34" i="7" s="1"/>
  <c r="E29" i="7"/>
  <c r="E34" i="7" s="1"/>
  <c r="D29" i="7"/>
  <c r="I10" i="7"/>
  <c r="C29" i="7"/>
  <c r="B29" i="7"/>
  <c r="B34" i="7" s="1"/>
  <c r="A13" i="7" s="1"/>
  <c r="B30" i="7"/>
  <c r="C30" i="7"/>
  <c r="F30" i="7"/>
  <c r="D30" i="7"/>
  <c r="F30" i="6"/>
  <c r="E30" i="6"/>
  <c r="D30" i="6"/>
  <c r="C30" i="6"/>
  <c r="B30" i="6"/>
  <c r="I10" i="6"/>
  <c r="I9" i="6"/>
  <c r="H22" i="6" s="1"/>
  <c r="I9" i="5"/>
  <c r="D33" i="5"/>
  <c r="C33" i="5"/>
  <c r="B33" i="5"/>
  <c r="F33" i="5"/>
  <c r="E33" i="5"/>
  <c r="I11" i="5"/>
  <c r="E29" i="1"/>
  <c r="D34" i="7" l="1"/>
  <c r="C13" i="7" s="1"/>
  <c r="D31" i="5"/>
  <c r="H23" i="5"/>
  <c r="C34" i="7"/>
  <c r="B13" i="7" s="1"/>
  <c r="E13" i="7"/>
  <c r="F31" i="5"/>
  <c r="C31" i="5"/>
  <c r="E31" i="5"/>
  <c r="B31" i="5"/>
  <c r="D13" i="7"/>
  <c r="E32" i="6"/>
  <c r="D32" i="6"/>
  <c r="C32" i="6"/>
  <c r="B32" i="6"/>
  <c r="F32" i="6"/>
  <c r="I11" i="6"/>
  <c r="B31" i="6"/>
  <c r="B35" i="6" s="1"/>
  <c r="A14" i="6" s="1"/>
  <c r="F31" i="6"/>
  <c r="E31" i="6"/>
  <c r="E35" i="6" s="1"/>
  <c r="D31" i="6"/>
  <c r="D35" i="6" s="1"/>
  <c r="C31" i="6"/>
  <c r="F34" i="5"/>
  <c r="E34" i="5"/>
  <c r="C34" i="5"/>
  <c r="D34" i="5"/>
  <c r="B34" i="5"/>
  <c r="D32" i="5"/>
  <c r="F32" i="5"/>
  <c r="E32" i="5"/>
  <c r="C32" i="5"/>
  <c r="B32" i="5"/>
  <c r="I12" i="5"/>
  <c r="H9" i="1"/>
  <c r="H10" i="1"/>
  <c r="H11" i="1"/>
  <c r="H12" i="1"/>
  <c r="H8" i="1"/>
  <c r="H13" i="1" l="1"/>
  <c r="B36" i="5"/>
  <c r="A15" i="5" s="1"/>
  <c r="E36" i="5"/>
  <c r="D36" i="5"/>
  <c r="C15" i="5" s="1"/>
  <c r="D15" i="5"/>
  <c r="B14" i="6"/>
  <c r="C36" i="5"/>
  <c r="B15" i="5" s="1"/>
  <c r="C35" i="6"/>
  <c r="F36" i="5"/>
  <c r="D14" i="6"/>
  <c r="F35" i="6"/>
  <c r="E14" i="6" s="1"/>
  <c r="C14" i="6"/>
  <c r="E15" i="5"/>
  <c r="B20" i="7"/>
  <c r="E18" i="7"/>
  <c r="B18" i="7"/>
  <c r="E16" i="7"/>
  <c r="E20" i="7"/>
  <c r="B16" i="7"/>
  <c r="E22" i="5" l="1"/>
  <c r="B22" i="5"/>
  <c r="E20" i="5"/>
  <c r="B19" i="6"/>
  <c r="I12" i="1"/>
  <c r="I10" i="1"/>
  <c r="I8" i="1"/>
  <c r="I9" i="1"/>
  <c r="I11" i="1"/>
  <c r="H16" i="7"/>
  <c r="J19" i="7" s="1"/>
  <c r="E19" i="6"/>
  <c r="B21" i="6"/>
  <c r="B17" i="6"/>
  <c r="B23" i="6" s="1"/>
  <c r="E17" i="6"/>
  <c r="H17" i="6" s="1"/>
  <c r="J20" i="6" s="1"/>
  <c r="E21" i="6"/>
  <c r="B20" i="5"/>
  <c r="H20" i="5" s="1"/>
  <c r="B18" i="5"/>
  <c r="B24" i="5" s="1"/>
  <c r="E18" i="5"/>
  <c r="H18" i="5" s="1"/>
  <c r="J21" i="5" s="1"/>
  <c r="B24" i="7"/>
  <c r="B22" i="7"/>
  <c r="H18" i="7"/>
  <c r="E22" i="7"/>
  <c r="E23" i="6"/>
  <c r="H19" i="6"/>
  <c r="B32" i="1" l="1"/>
  <c r="H24" i="1"/>
  <c r="C32" i="1"/>
  <c r="E32" i="1"/>
  <c r="D32" i="1"/>
  <c r="I13" i="1"/>
  <c r="F32" i="1"/>
  <c r="B36" i="1"/>
  <c r="D36" i="1"/>
  <c r="F36" i="1"/>
  <c r="E36" i="1"/>
  <c r="C36" i="1"/>
  <c r="E34" i="1"/>
  <c r="B34" i="1"/>
  <c r="D34" i="1"/>
  <c r="D37" i="1" s="1"/>
  <c r="C16" i="1" s="1"/>
  <c r="F34" i="1"/>
  <c r="C34" i="1"/>
  <c r="C33" i="1"/>
  <c r="D33" i="1"/>
  <c r="E33" i="1"/>
  <c r="F33" i="1"/>
  <c r="B33" i="1"/>
  <c r="B35" i="1"/>
  <c r="F35" i="1"/>
  <c r="D35" i="1"/>
  <c r="E35" i="1"/>
  <c r="C35" i="1"/>
  <c r="B25" i="6"/>
  <c r="E24" i="5"/>
  <c r="B26" i="5"/>
  <c r="E37" i="1" l="1"/>
  <c r="D16" i="1" s="1"/>
  <c r="F37" i="1"/>
  <c r="E16" i="1" s="1"/>
  <c r="C37" i="1"/>
  <c r="B16" i="1" s="1"/>
  <c r="B37" i="1"/>
  <c r="A16" i="1" s="1"/>
  <c r="E21" i="1"/>
  <c r="E23" i="1"/>
  <c r="B21" i="1"/>
  <c r="E19" i="1" l="1"/>
  <c r="H19" i="1" s="1"/>
  <c r="J22" i="1" s="1"/>
  <c r="B19" i="1"/>
  <c r="B25" i="1" s="1"/>
  <c r="B23" i="1"/>
  <c r="E25" i="1"/>
  <c r="H21" i="1"/>
  <c r="B27" i="1"/>
</calcChain>
</file>

<file path=xl/sharedStrings.xml><?xml version="1.0" encoding="utf-8"?>
<sst xmlns="http://schemas.openxmlformats.org/spreadsheetml/2006/main" count="237" uniqueCount="64">
  <si>
    <t>a</t>
  </si>
  <si>
    <t>b</t>
  </si>
  <si>
    <t>c</t>
  </si>
  <si>
    <t>d</t>
  </si>
  <si>
    <t>e</t>
  </si>
  <si>
    <t>q  p cte (cal/mol)</t>
  </si>
  <si>
    <t>q  V cte (cal/mol)</t>
  </si>
  <si>
    <t>Modelo perfecto e ideal</t>
  </si>
  <si>
    <t>{"BrowserAndLocation":{"ConversionPath":"C:\\Users\\juan\\Documents\\SpreadsheetConverter","SelectedBrowsers":[]},"SpreadsheetServer":{"Username":"","Password":"","ServerUrl":""},"ConfigureSubmitDefault":{"Email":"tamayo.mario@gmail.com","Free":false,"Advanced":false,"AdvancedSecured":false,"Demo":true},"MessageBubble":{"Close":false,"TopMsg":0},"CustomizeTheme":{"Theme":"C:\\Users\\juan\\AppData\\Roaming\\SpreadsheetConverter\\V9\\SupportFiles\\themes\\bootstrap\\css\\default-ssc-theme.css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Select"},"WizardButton":{"Next":"Siguiente","Previous":"Anterior","Cancel":"Cancelar","Finish":"Finalizar"},"ToolbarButton":{"Submit":"Enviar","Print":"Imprimir","PrintAll":"Print All","Reset":"Reiniciar","Update":"Update","Back":"Back"},"SubmitDialog":{"SubmitDialogHeading":"Submit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</si>
  <si>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r>
      <rPr>
        <b/>
        <sz val="16"/>
        <rFont val="Calibri"/>
        <family val="2"/>
        <scheme val="minor"/>
      </rPr>
      <t>R</t>
    </r>
    <r>
      <rPr>
        <b/>
        <sz val="20"/>
        <rFont val="Calibri"/>
        <family val="2"/>
        <scheme val="minor"/>
      </rPr>
      <t xml:space="preserve">  </t>
    </r>
    <r>
      <rPr>
        <b/>
        <sz val="14"/>
        <rFont val="Calibri"/>
        <family val="2"/>
        <scheme val="minor"/>
      </rPr>
      <t xml:space="preserve"> (cal/mol K)</t>
    </r>
  </si>
  <si>
    <r>
      <t>T</t>
    </r>
    <r>
      <rPr>
        <b/>
        <sz val="14"/>
        <color theme="1"/>
        <rFont val="Calibri"/>
        <family val="2"/>
        <scheme val="minor"/>
      </rPr>
      <t xml:space="preserve">1  </t>
    </r>
    <r>
      <rPr>
        <b/>
        <sz val="18"/>
        <color theme="1"/>
        <rFont val="Calibri"/>
        <family val="2"/>
        <scheme val="minor"/>
      </rPr>
      <t>(K)</t>
    </r>
  </si>
  <si>
    <r>
      <t>T</t>
    </r>
    <r>
      <rPr>
        <b/>
        <sz val="14"/>
        <color theme="1"/>
        <rFont val="Calibri"/>
        <family val="2"/>
        <scheme val="minor"/>
      </rPr>
      <t xml:space="preserve">2 </t>
    </r>
    <r>
      <rPr>
        <b/>
        <sz val="20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scheme val="minor"/>
      </rPr>
      <t>(K)</t>
    </r>
  </si>
  <si>
    <t>Insertar en las celdas de color amarillo los valores correspondientes</t>
  </si>
  <si>
    <t>w p cte (cal/mol)</t>
  </si>
  <si>
    <t>w V cte (cal/mol)</t>
  </si>
  <si>
    <t xml:space="preserve">w adiabático </t>
  </si>
  <si>
    <t>(cal/mol)</t>
  </si>
  <si>
    <t>Cp (cal/molK)</t>
  </si>
  <si>
    <t>Cv (cal/molK)</t>
  </si>
  <si>
    <t>Gases</t>
  </si>
  <si>
    <t>N2</t>
  </si>
  <si>
    <t>O2</t>
  </si>
  <si>
    <t>Ne</t>
  </si>
  <si>
    <t>Ar</t>
  </si>
  <si>
    <t>CO2</t>
  </si>
  <si>
    <t>yi</t>
  </si>
  <si>
    <t>M (g/mol)</t>
  </si>
  <si>
    <t>gi (g)</t>
  </si>
  <si>
    <t>ni (mol)</t>
  </si>
  <si>
    <t>ntotal</t>
  </si>
  <si>
    <t>Mm (g/mol)</t>
  </si>
  <si>
    <t>Resultados en las celdas de color verde</t>
  </si>
  <si>
    <t>{"IsHide":false,"HiddenInExcel":false,"SheetId":-1,"Name":"Mezcla de gases","Guid":"Z5F7BJ","Index":1,"VisibleRange":"","SheetTheme":{"TabColor":"","BodyColor":"","BodyImage":""}}</t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</si>
  <si>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0,"Edition":3,"CopyProtect":{"IsEnabled":false,"DomainName":""},"HideSscPoweredlogo":false,"AspnetConfig":{"BrowseUrl":"http://localhost/ssc","FileExtension":0},"NodeSecureLoginEnabled":false,"SmartphoneTheme":1,"Toolbar":{"Position":2,"IsSubmit":false,"IsPrint":true,"IsPrintAll":false,"IsReset":true,"IsUpdate":false},"ConfigureSubmit":{"IsShowCaptcha":false,"IsUseSscWebServer":true,"ReceiverCode":"tamayo.mario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</si>
  <si>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PROCESOS ISOCÓRICOS,  ISOBÁRICOS, ADIABÁTICOS e ISOTÉRMICOS EN MEZCLAS DE GASES</t>
  </si>
  <si>
    <t>q  isotérmico (cal/mol)</t>
  </si>
  <si>
    <t>w  isotérmico (cal/mol)</t>
  </si>
  <si>
    <t xml:space="preserve"> Constantes de Cp como función de T   (cal/molK)</t>
  </si>
  <si>
    <t xml:space="preserve"> Cp de mezclado como función de T (cal/molK)</t>
  </si>
  <si>
    <t xml:space="preserve">         Dar clic en la mezcla correspondiente</t>
  </si>
  <si>
    <t>BINARIA</t>
  </si>
  <si>
    <t>TERNARIA</t>
  </si>
  <si>
    <t>CUATERNARIA</t>
  </si>
  <si>
    <t>QUINTINARIA</t>
  </si>
  <si>
    <t>Regresar al inicio</t>
  </si>
  <si>
    <t xml:space="preserve">       EN MEZCLAS DE GASES IDEALES Y PERFECTOS</t>
  </si>
  <si>
    <t xml:space="preserve">   PROCESOS ISOBÁRICOS, ISOCÓRICOS, ADIABÁTICOS E ISOTÉRMICOS</t>
  </si>
  <si>
    <r>
      <rPr>
        <b/>
        <sz val="14"/>
        <color rgb="FFFF0000"/>
        <rFont val="Symbol"/>
        <family val="1"/>
        <charset val="2"/>
      </rPr>
      <t>D</t>
    </r>
    <r>
      <rPr>
        <b/>
        <sz val="14"/>
        <color rgb="FFFF0000"/>
        <rFont val="Calibri"/>
        <family val="2"/>
        <scheme val="minor"/>
      </rPr>
      <t>S p cte (</t>
    </r>
    <r>
      <rPr>
        <b/>
        <sz val="14"/>
        <color rgb="FFFF0000"/>
        <rFont val="Calibri"/>
        <family val="1"/>
        <charset val="2"/>
        <scheme val="minor"/>
      </rPr>
      <t>cal /molK)</t>
    </r>
  </si>
  <si>
    <r>
      <rPr>
        <b/>
        <sz val="14"/>
        <color rgb="FFFF0000"/>
        <rFont val="Symbol"/>
        <family val="1"/>
        <charset val="2"/>
      </rPr>
      <t>D</t>
    </r>
    <r>
      <rPr>
        <b/>
        <sz val="14"/>
        <color rgb="FFFF0000"/>
        <rFont val="Calibri"/>
        <family val="1"/>
        <charset val="2"/>
        <scheme val="minor"/>
      </rPr>
      <t>U (cal/mol)</t>
    </r>
  </si>
  <si>
    <r>
      <rPr>
        <b/>
        <sz val="14"/>
        <color rgb="FFFF0000"/>
        <rFont val="Symbol"/>
        <family val="1"/>
        <charset val="2"/>
      </rPr>
      <t>D</t>
    </r>
    <r>
      <rPr>
        <b/>
        <sz val="14"/>
        <color rgb="FFFF0000"/>
        <rFont val="Calibri"/>
        <family val="1"/>
        <charset val="2"/>
        <scheme val="minor"/>
      </rPr>
      <t>H (cal/mol)</t>
    </r>
  </si>
  <si>
    <t>Con apoyo del programa DGAPA-UNAM-PAPIME PE-20419</t>
  </si>
  <si>
    <t>Dr. Juan Carlos Vázquez Lira  2019</t>
  </si>
  <si>
    <r>
      <rPr>
        <b/>
        <sz val="14"/>
        <color rgb="FFFF0000"/>
        <rFont val="Symbol"/>
        <family val="1"/>
        <charset val="2"/>
      </rPr>
      <t>D</t>
    </r>
    <r>
      <rPr>
        <b/>
        <sz val="14"/>
        <color rgb="FFFF0000"/>
        <rFont val="Calibri"/>
        <family val="1"/>
        <charset val="2"/>
        <scheme val="minor"/>
      </rPr>
      <t>S V cte (cal /molK)</t>
    </r>
  </si>
  <si>
    <r>
      <rPr>
        <b/>
        <sz val="14"/>
        <color rgb="FFFF0000"/>
        <rFont val="Symbol"/>
        <family val="1"/>
        <charset val="2"/>
      </rPr>
      <t>D</t>
    </r>
    <r>
      <rPr>
        <b/>
        <sz val="14"/>
        <color rgb="FFFF0000"/>
        <rFont val="Calibri"/>
        <family val="2"/>
        <scheme val="minor"/>
      </rPr>
      <t>S Isotérmico</t>
    </r>
  </si>
  <si>
    <t xml:space="preserve"> (cal /molK)</t>
  </si>
  <si>
    <r>
      <t>T</t>
    </r>
    <r>
      <rPr>
        <b/>
        <vertAlign val="subscript"/>
        <sz val="14"/>
        <color rgb="FFFF0000"/>
        <rFont val="Calibri"/>
        <family val="2"/>
        <scheme val="minor"/>
      </rPr>
      <t>2</t>
    </r>
    <r>
      <rPr>
        <b/>
        <sz val="14"/>
        <color rgb="FFFF0000"/>
        <rFont val="Calibri"/>
        <family val="2"/>
        <scheme val="minor"/>
      </rPr>
      <t xml:space="preserve"> Adiabática(K)</t>
    </r>
  </si>
  <si>
    <r>
      <t>p</t>
    </r>
    <r>
      <rPr>
        <b/>
        <vertAlign val="subscript"/>
        <sz val="18"/>
        <color theme="1"/>
        <rFont val="Calibri"/>
        <family val="2"/>
        <scheme val="minor"/>
      </rPr>
      <t>2</t>
    </r>
    <r>
      <rPr>
        <b/>
        <sz val="18"/>
        <color theme="1"/>
        <rFont val="Calibri"/>
        <family val="2"/>
        <scheme val="minor"/>
      </rPr>
      <t xml:space="preserve"> (atm)</t>
    </r>
  </si>
  <si>
    <r>
      <t>p</t>
    </r>
    <r>
      <rPr>
        <b/>
        <vertAlign val="subscript"/>
        <sz val="18"/>
        <color theme="1"/>
        <rFont val="Calibri"/>
        <family val="2"/>
        <scheme val="minor"/>
      </rPr>
      <t>1</t>
    </r>
    <r>
      <rPr>
        <b/>
        <sz val="18"/>
        <color theme="1"/>
        <rFont val="Calibri"/>
        <family val="2"/>
        <scheme val="minor"/>
      </rPr>
      <t xml:space="preserve"> (atm)</t>
    </r>
  </si>
  <si>
    <r>
      <t>V</t>
    </r>
    <r>
      <rPr>
        <b/>
        <vertAlign val="subscript"/>
        <sz val="16"/>
        <color theme="1"/>
        <rFont val="Calibri"/>
        <family val="2"/>
        <scheme val="minor"/>
      </rPr>
      <t>1</t>
    </r>
    <r>
      <rPr>
        <b/>
        <sz val="16"/>
        <color theme="1"/>
        <rFont val="Calibri"/>
        <family val="2"/>
        <scheme val="minor"/>
      </rPr>
      <t xml:space="preserve"> (L)</t>
    </r>
  </si>
  <si>
    <r>
      <t>V</t>
    </r>
    <r>
      <rPr>
        <b/>
        <vertAlign val="sub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 xml:space="preserve"> (L)</t>
    </r>
  </si>
  <si>
    <t>g</t>
  </si>
  <si>
    <t>Con apoyo del programa DGAPA-UNAM-PAPIME PE-200419</t>
  </si>
  <si>
    <r>
      <rPr>
        <b/>
        <sz val="14"/>
        <color rgb="FFFF0000"/>
        <rFont val="Symbol"/>
        <family val="1"/>
        <charset val="2"/>
      </rPr>
      <t>D</t>
    </r>
    <r>
      <rPr>
        <b/>
        <sz val="14"/>
        <color rgb="FFFF0000"/>
        <rFont val="Calibri"/>
        <family val="2"/>
        <scheme val="minor"/>
      </rPr>
      <t>S adiabático</t>
    </r>
  </si>
  <si>
    <t>(cal/molK)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</si>
</sst>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1"/>
      <charset val="2"/>
      <scheme val="minor"/>
    </font>
    <font>
      <b/>
      <sz val="14"/>
      <color rgb="FFFF0000"/>
      <name val="Symbol"/>
      <family val="1"/>
      <charset val="2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3.5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vertAlign val="subscript"/>
      <sz val="14"/>
      <color rgb="FFFF0000"/>
      <name val="Calibri"/>
      <family val="2"/>
      <scheme val="minor"/>
    </font>
    <font>
      <b/>
      <vertAlign val="subscript"/>
      <sz val="18"/>
      <color theme="1"/>
      <name val="Calibri"/>
      <family val="2"/>
      <scheme val="minor"/>
    </font>
    <font>
      <b/>
      <vertAlign val="subscript"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80">
    <xf numFmtId="0" fontId="0" fillId="0" borderId="0" xfId="0"/>
    <xf numFmtId="164" fontId="10" fillId="2" borderId="0" xfId="0" applyNumberFormat="1" applyFont="1" applyFill="1" applyAlignment="1" applyProtection="1">
      <alignment horizontal="center"/>
      <protection locked="0"/>
    </xf>
    <xf numFmtId="0" fontId="10" fillId="2" borderId="0" xfId="0" applyFont="1" applyFill="1" applyAlignment="1" applyProtection="1">
      <alignment horizontal="center"/>
      <protection locked="0"/>
    </xf>
    <xf numFmtId="0" fontId="1" fillId="4" borderId="0" xfId="0" applyFont="1" applyFill="1" applyBorder="1"/>
    <xf numFmtId="0" fontId="0" fillId="4" borderId="0" xfId="0" applyFill="1" applyBorder="1"/>
    <xf numFmtId="0" fontId="10" fillId="6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0" fillId="8" borderId="0" xfId="0" applyFill="1"/>
    <xf numFmtId="0" fontId="0" fillId="3" borderId="0" xfId="0" applyFill="1"/>
    <xf numFmtId="0" fontId="1" fillId="2" borderId="0" xfId="0" applyFont="1" applyFill="1"/>
    <xf numFmtId="164" fontId="1" fillId="3" borderId="0" xfId="0" applyNumberFormat="1" applyFont="1" applyFill="1" applyAlignment="1" applyProtection="1">
      <alignment horizontal="center"/>
      <protection hidden="1"/>
    </xf>
    <xf numFmtId="164" fontId="10" fillId="3" borderId="0" xfId="0" applyNumberFormat="1" applyFont="1" applyFill="1" applyAlignment="1" applyProtection="1">
      <alignment horizontal="center"/>
      <protection hidden="1"/>
    </xf>
    <xf numFmtId="164" fontId="10" fillId="4" borderId="0" xfId="0" applyNumberFormat="1" applyFont="1" applyFill="1" applyAlignment="1" applyProtection="1">
      <alignment horizontal="right"/>
      <protection hidden="1"/>
    </xf>
    <xf numFmtId="164" fontId="1" fillId="3" borderId="1" xfId="0" applyNumberFormat="1" applyFont="1" applyFill="1" applyBorder="1" applyAlignment="1" applyProtection="1">
      <alignment horizontal="center"/>
      <protection hidden="1"/>
    </xf>
    <xf numFmtId="164" fontId="10" fillId="3" borderId="1" xfId="0" applyNumberFormat="1" applyFont="1" applyFill="1" applyBorder="1" applyAlignment="1" applyProtection="1">
      <alignment horizontal="center"/>
      <protection hidden="1"/>
    </xf>
    <xf numFmtId="164" fontId="10" fillId="3" borderId="0" xfId="0" applyNumberFormat="1" applyFont="1" applyFill="1" applyBorder="1" applyAlignment="1" applyProtection="1">
      <alignment horizontal="center"/>
      <protection hidden="1"/>
    </xf>
    <xf numFmtId="164" fontId="10" fillId="5" borderId="0" xfId="0" applyNumberFormat="1" applyFont="1" applyFill="1" applyBorder="1" applyAlignment="1" applyProtection="1">
      <alignment horizontal="center"/>
      <protection hidden="1"/>
    </xf>
    <xf numFmtId="0" fontId="0" fillId="5" borderId="0" xfId="0" applyFill="1" applyBorder="1" applyProtection="1"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1" fillId="3" borderId="0" xfId="0" applyFont="1" applyFill="1" applyBorder="1" applyAlignment="1" applyProtection="1">
      <alignment horizontal="center"/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11" fontId="5" fillId="2" borderId="1" xfId="0" applyNumberFormat="1" applyFont="1" applyFill="1" applyBorder="1" applyAlignment="1" applyProtection="1">
      <alignment horizontal="center"/>
      <protection locked="0"/>
    </xf>
    <xf numFmtId="164" fontId="5" fillId="2" borderId="1" xfId="0" applyNumberFormat="1" applyFont="1" applyFill="1" applyBorder="1" applyAlignment="1" applyProtection="1">
      <alignment horizontal="center"/>
      <protection locked="0" hidden="1"/>
    </xf>
    <xf numFmtId="164" fontId="5" fillId="2" borderId="1" xfId="0" applyNumberFormat="1" applyFont="1" applyFill="1" applyBorder="1" applyAlignment="1" applyProtection="1">
      <alignment horizontal="center"/>
      <protection locked="0"/>
    </xf>
    <xf numFmtId="11" fontId="10" fillId="3" borderId="0" xfId="0" applyNumberFormat="1" applyFont="1" applyFill="1" applyAlignment="1" applyProtection="1">
      <alignment horizontal="center"/>
      <protection hidden="1"/>
    </xf>
    <xf numFmtId="0" fontId="10" fillId="3" borderId="0" xfId="0" applyFont="1" applyFill="1" applyAlignment="1" applyProtection="1">
      <alignment horizontal="center"/>
      <protection hidden="1"/>
    </xf>
    <xf numFmtId="164" fontId="10" fillId="3" borderId="0" xfId="0" applyNumberFormat="1" applyFont="1" applyFill="1" applyBorder="1" applyAlignment="1">
      <alignment horizontal="center"/>
    </xf>
    <xf numFmtId="0" fontId="0" fillId="5" borderId="0" xfId="0" applyFill="1"/>
    <xf numFmtId="164" fontId="0" fillId="5" borderId="0" xfId="0" applyNumberFormat="1" applyFill="1" applyProtection="1">
      <protection hidden="1"/>
    </xf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11" fillId="5" borderId="0" xfId="0" applyFont="1" applyFill="1" applyBorder="1" applyAlignment="1">
      <alignment horizontal="center"/>
    </xf>
    <xf numFmtId="0" fontId="9" fillId="5" borderId="0" xfId="0" applyFont="1" applyFill="1" applyBorder="1" applyProtection="1">
      <protection hidden="1"/>
    </xf>
    <xf numFmtId="0" fontId="5" fillId="5" borderId="0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0" fillId="5" borderId="0" xfId="0" applyFill="1" applyProtection="1">
      <protection hidden="1"/>
    </xf>
    <xf numFmtId="0" fontId="19" fillId="5" borderId="0" xfId="0" applyFont="1" applyFill="1" applyAlignment="1" applyProtection="1">
      <alignment horizontal="center"/>
      <protection hidden="1"/>
    </xf>
    <xf numFmtId="11" fontId="19" fillId="5" borderId="0" xfId="0" applyNumberFormat="1" applyFont="1" applyFill="1" applyAlignment="1" applyProtection="1">
      <alignment horizontal="center"/>
      <protection hidden="1"/>
    </xf>
    <xf numFmtId="0" fontId="21" fillId="5" borderId="0" xfId="0" applyFont="1" applyFill="1" applyBorder="1"/>
    <xf numFmtId="0" fontId="21" fillId="5" borderId="0" xfId="0" applyFont="1" applyFill="1" applyBorder="1" applyProtection="1">
      <protection hidden="1"/>
    </xf>
    <xf numFmtId="0" fontId="21" fillId="5" borderId="0" xfId="0" applyFont="1" applyFill="1" applyProtection="1">
      <protection hidden="1"/>
    </xf>
    <xf numFmtId="0" fontId="22" fillId="9" borderId="0" xfId="0" applyFont="1" applyFill="1" applyBorder="1"/>
    <xf numFmtId="0" fontId="22" fillId="9" borderId="0" xfId="0" applyFont="1" applyFill="1" applyBorder="1" applyAlignment="1">
      <alignment horizontal="left"/>
    </xf>
    <xf numFmtId="0" fontId="21" fillId="9" borderId="0" xfId="0" applyFont="1" applyFill="1" applyBorder="1"/>
    <xf numFmtId="0" fontId="0" fillId="9" borderId="0" xfId="0" applyFill="1"/>
    <xf numFmtId="0" fontId="4" fillId="4" borderId="0" xfId="0" applyFont="1" applyFill="1"/>
    <xf numFmtId="0" fontId="0" fillId="4" borderId="0" xfId="0" applyFill="1"/>
    <xf numFmtId="0" fontId="13" fillId="9" borderId="0" xfId="0" applyFont="1" applyFill="1"/>
    <xf numFmtId="0" fontId="10" fillId="3" borderId="0" xfId="0" applyFont="1" applyFill="1"/>
    <xf numFmtId="0" fontId="10" fillId="2" borderId="0" xfId="0" applyFont="1" applyFill="1"/>
    <xf numFmtId="0" fontId="1" fillId="10" borderId="0" xfId="0" applyFont="1" applyFill="1"/>
    <xf numFmtId="0" fontId="1" fillId="8" borderId="0" xfId="0" applyFont="1" applyFill="1"/>
    <xf numFmtId="0" fontId="2" fillId="11" borderId="0" xfId="0" applyFont="1" applyFill="1" applyAlignment="1">
      <alignment horizontal="center"/>
    </xf>
    <xf numFmtId="0" fontId="17" fillId="11" borderId="0" xfId="0" applyFont="1" applyFill="1" applyAlignment="1">
      <alignment horizontal="center"/>
    </xf>
    <xf numFmtId="0" fontId="18" fillId="11" borderId="0" xfId="0" applyFont="1" applyFill="1" applyAlignment="1">
      <alignment horizontal="center"/>
    </xf>
    <xf numFmtId="0" fontId="13" fillId="11" borderId="0" xfId="0" applyFont="1" applyFill="1" applyAlignment="1">
      <alignment horizontal="center"/>
    </xf>
    <xf numFmtId="0" fontId="8" fillId="5" borderId="0" xfId="0" applyFont="1" applyFill="1"/>
    <xf numFmtId="0" fontId="25" fillId="3" borderId="0" xfId="0" applyFont="1" applyFill="1" applyBorder="1"/>
    <xf numFmtId="0" fontId="1" fillId="3" borderId="0" xfId="0" applyFont="1" applyFill="1" applyBorder="1"/>
    <xf numFmtId="0" fontId="23" fillId="3" borderId="0" xfId="0" applyFont="1" applyFill="1" applyBorder="1"/>
    <xf numFmtId="0" fontId="0" fillId="3" borderId="0" xfId="0" applyFill="1" applyBorder="1"/>
    <xf numFmtId="0" fontId="12" fillId="12" borderId="0" xfId="0" applyFont="1" applyFill="1" applyBorder="1" applyAlignment="1">
      <alignment horizontal="left"/>
    </xf>
    <xf numFmtId="0" fontId="12" fillId="12" borderId="0" xfId="0" applyFont="1" applyFill="1" applyBorder="1"/>
    <xf numFmtId="0" fontId="12" fillId="4" borderId="0" xfId="0" applyFont="1" applyFill="1" applyBorder="1"/>
    <xf numFmtId="0" fontId="0" fillId="4" borderId="0" xfId="0" applyFill="1" applyBorder="1" applyAlignment="1">
      <alignment horizontal="center"/>
    </xf>
    <xf numFmtId="0" fontId="12" fillId="4" borderId="0" xfId="0" applyFont="1" applyFill="1" applyBorder="1" applyAlignment="1">
      <alignment horizontal="left"/>
    </xf>
    <xf numFmtId="0" fontId="10" fillId="2" borderId="1" xfId="0" applyFont="1" applyFill="1" applyBorder="1" applyAlignment="1" applyProtection="1">
      <alignment horizontal="center"/>
      <protection locked="0"/>
    </xf>
    <xf numFmtId="0" fontId="25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24" fillId="5" borderId="0" xfId="1" applyFill="1" applyBorder="1" applyAlignment="1" applyProtection="1">
      <alignment horizontal="center"/>
      <protection locked="0"/>
    </xf>
    <xf numFmtId="0" fontId="26" fillId="13" borderId="0" xfId="1" applyFont="1" applyFill="1" applyAlignment="1" applyProtection="1">
      <alignment horizontal="center"/>
      <protection locked="0"/>
    </xf>
    <xf numFmtId="0" fontId="6" fillId="5" borderId="0" xfId="0" applyFont="1" applyFill="1" applyBorder="1"/>
    <xf numFmtId="0" fontId="7" fillId="5" borderId="0" xfId="0" applyFont="1" applyFill="1" applyBorder="1" applyAlignment="1" applyProtection="1">
      <alignment horizontal="center"/>
      <protection locked="0"/>
    </xf>
    <xf numFmtId="0" fontId="8" fillId="5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</xdr:rowOff>
    </xdr:from>
    <xdr:to>
      <xdr:col>2</xdr:col>
      <xdr:colOff>352426</xdr:colOff>
      <xdr:row>12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B7F743-1C25-423B-A1C8-15FDB74A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"/>
          <a:ext cx="1828800" cy="22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8C854-9552-4F7A-841B-0AD661205C48}">
  <dimension ref="A1:BQ534"/>
  <sheetViews>
    <sheetView workbookViewId="0">
      <selection activeCell="F27" sqref="F27"/>
    </sheetView>
  </sheetViews>
  <sheetFormatPr baseColWidth="10" defaultRowHeight="15"/>
  <cols>
    <col min="8" max="8" width="17" customWidth="1"/>
    <col min="9" max="9" width="15.42578125" customWidth="1"/>
  </cols>
  <sheetData>
    <row r="1" spans="1:69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</row>
    <row r="2" spans="1:69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</row>
    <row r="3" spans="1:69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</row>
    <row r="4" spans="1:69" ht="31.5">
      <c r="A4" s="30"/>
      <c r="B4" s="30"/>
      <c r="C4" s="30"/>
      <c r="D4" s="30"/>
      <c r="E4" s="62" t="s">
        <v>46</v>
      </c>
      <c r="F4" s="8"/>
      <c r="G4" s="62"/>
      <c r="H4" s="62"/>
      <c r="I4" s="63"/>
      <c r="J4" s="63"/>
      <c r="K4" s="63"/>
      <c r="L4" s="63"/>
      <c r="M4" s="64"/>
      <c r="N4" s="65"/>
      <c r="O4" s="65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</row>
    <row r="5" spans="1:69" ht="31.5">
      <c r="A5" s="30"/>
      <c r="B5" s="30"/>
      <c r="C5" s="30"/>
      <c r="D5" s="30"/>
      <c r="E5" s="72" t="s">
        <v>45</v>
      </c>
      <c r="F5" s="72"/>
      <c r="G5" s="72"/>
      <c r="H5" s="72"/>
      <c r="I5" s="72"/>
      <c r="J5" s="73"/>
      <c r="K5" s="73"/>
      <c r="L5" s="74"/>
      <c r="M5" s="30"/>
      <c r="N5" s="30"/>
      <c r="O5" s="30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</row>
    <row r="6" spans="1:69">
      <c r="A6" s="30"/>
      <c r="B6" s="30"/>
      <c r="C6" s="30"/>
      <c r="D6" s="30"/>
      <c r="E6" s="30"/>
      <c r="F6" s="30"/>
      <c r="G6" s="30"/>
      <c r="H6" s="30"/>
      <c r="I6" s="30"/>
      <c r="J6" s="30"/>
      <c r="K6" s="28"/>
      <c r="L6" s="30"/>
      <c r="M6" s="30"/>
      <c r="N6" s="30"/>
      <c r="O6" s="30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</row>
    <row r="7" spans="1:69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</row>
    <row r="8" spans="1:69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</row>
    <row r="9" spans="1:69" ht="18.75">
      <c r="A9" s="30"/>
      <c r="B9" s="30"/>
      <c r="C9" s="30"/>
      <c r="D9" s="30"/>
      <c r="E9" s="30"/>
      <c r="F9" s="66" t="s">
        <v>39</v>
      </c>
      <c r="G9" s="67"/>
      <c r="H9" s="67"/>
      <c r="I9" s="67"/>
      <c r="J9" s="67"/>
      <c r="K9" s="30"/>
      <c r="L9" s="30"/>
      <c r="M9" s="30"/>
      <c r="N9" s="30"/>
      <c r="O9" s="30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</row>
    <row r="10" spans="1:69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</row>
    <row r="11" spans="1:69">
      <c r="A11" s="30"/>
      <c r="B11" s="30"/>
      <c r="C11" s="30"/>
      <c r="D11" s="30"/>
      <c r="E11" s="30"/>
      <c r="F11" s="75" t="s">
        <v>40</v>
      </c>
      <c r="G11" s="75" t="s">
        <v>41</v>
      </c>
      <c r="H11" s="75" t="s">
        <v>42</v>
      </c>
      <c r="I11" s="75" t="s">
        <v>43</v>
      </c>
      <c r="J11" s="30"/>
      <c r="K11" s="30"/>
      <c r="L11" s="30"/>
      <c r="M11" s="30"/>
      <c r="N11" s="30"/>
      <c r="O11" s="30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</row>
    <row r="12" spans="1:69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</row>
    <row r="13" spans="1:69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</row>
    <row r="14" spans="1:69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</row>
    <row r="15" spans="1:69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</row>
    <row r="16" spans="1:69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</row>
    <row r="17" spans="1:69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</row>
    <row r="18" spans="1:69" ht="18.75">
      <c r="A18" s="68" t="s">
        <v>51</v>
      </c>
      <c r="B18" s="3"/>
      <c r="C18" s="4"/>
      <c r="D18" s="69"/>
      <c r="F18" s="19"/>
      <c r="I18" s="70" t="s">
        <v>61</v>
      </c>
      <c r="J18" s="3"/>
      <c r="K18" s="4"/>
      <c r="L18" s="51"/>
      <c r="M18" s="4"/>
      <c r="N18" s="4"/>
      <c r="O18" s="30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</row>
    <row r="19" spans="1:69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</row>
    <row r="20" spans="1:69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</row>
    <row r="21" spans="1:69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</row>
    <row r="22" spans="1:69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</row>
    <row r="23" spans="1:69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</row>
    <row r="24" spans="1:69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</row>
    <row r="25" spans="1:69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</row>
    <row r="26" spans="1:69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</row>
    <row r="27" spans="1:69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</row>
    <row r="28" spans="1:69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</row>
    <row r="29" spans="1:69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</row>
    <row r="30" spans="1:69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</row>
    <row r="31" spans="1:69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</row>
    <row r="32" spans="1:69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</row>
    <row r="33" spans="1:69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</row>
    <row r="34" spans="1:69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</row>
    <row r="35" spans="1:69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</row>
    <row r="36" spans="1:69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</row>
    <row r="37" spans="1:69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</row>
    <row r="38" spans="1:69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</row>
    <row r="39" spans="1:69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</row>
    <row r="40" spans="1:69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</row>
    <row r="41" spans="1:69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</row>
    <row r="42" spans="1:69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</row>
    <row r="43" spans="1:69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</row>
    <row r="44" spans="1:69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</row>
    <row r="45" spans="1:69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</row>
    <row r="46" spans="1:69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</row>
    <row r="47" spans="1:69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</row>
    <row r="48" spans="1:69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</row>
    <row r="49" spans="1:69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</row>
    <row r="50" spans="1:69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</row>
    <row r="51" spans="1:69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</row>
    <row r="52" spans="1:69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</row>
    <row r="53" spans="1:69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</row>
    <row r="54" spans="1:69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</row>
    <row r="55" spans="1:69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</row>
    <row r="56" spans="1:69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</row>
    <row r="57" spans="1:69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</row>
    <row r="58" spans="1:69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</row>
    <row r="59" spans="1:69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</row>
    <row r="60" spans="1:69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</row>
    <row r="61" spans="1:69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</row>
    <row r="62" spans="1:69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</row>
    <row r="63" spans="1:69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</row>
    <row r="64" spans="1:69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</row>
    <row r="65" spans="1:69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</row>
    <row r="66" spans="1:69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</row>
    <row r="67" spans="1:69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</row>
    <row r="68" spans="1:69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</row>
    <row r="69" spans="1:69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</row>
    <row r="70" spans="1:69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</row>
    <row r="71" spans="1:69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</row>
    <row r="72" spans="1:69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</row>
    <row r="73" spans="1:69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</row>
    <row r="74" spans="1:69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</row>
    <row r="75" spans="1:69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</row>
    <row r="76" spans="1:69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</row>
    <row r="77" spans="1:69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</row>
    <row r="78" spans="1:69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</row>
    <row r="79" spans="1:69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</row>
    <row r="80" spans="1:69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</row>
    <row r="81" spans="1:69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</row>
    <row r="82" spans="1:69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</row>
    <row r="83" spans="1:69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</row>
    <row r="84" spans="1:69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</row>
    <row r="85" spans="1:69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</row>
    <row r="86" spans="1:69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</row>
    <row r="87" spans="1:69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</row>
    <row r="88" spans="1:69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</row>
    <row r="89" spans="1:69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</row>
    <row r="90" spans="1:69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</row>
    <row r="91" spans="1:69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</row>
    <row r="92" spans="1:69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</row>
    <row r="93" spans="1:69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</row>
    <row r="94" spans="1:69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</row>
    <row r="95" spans="1:69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</row>
    <row r="96" spans="1:69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</row>
    <row r="97" spans="1:69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</row>
    <row r="98" spans="1:69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</row>
    <row r="99" spans="1:69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</row>
    <row r="100" spans="1:69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</row>
    <row r="101" spans="1:69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</row>
    <row r="102" spans="1:69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</row>
    <row r="103" spans="1:69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</row>
    <row r="104" spans="1:69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</row>
    <row r="105" spans="1:69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</row>
    <row r="106" spans="1:69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</row>
    <row r="107" spans="1:69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</row>
    <row r="108" spans="1:69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</row>
    <row r="109" spans="1:69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</row>
    <row r="110" spans="1:69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</row>
    <row r="111" spans="1:69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</row>
    <row r="112" spans="1:69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</row>
    <row r="113" spans="1:69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</row>
    <row r="114" spans="1:69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</row>
    <row r="115" spans="1:69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</row>
    <row r="116" spans="1:69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</row>
    <row r="117" spans="1:69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</row>
    <row r="118" spans="1:69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</row>
    <row r="119" spans="1:69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</row>
    <row r="120" spans="1:69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</row>
    <row r="121" spans="1:69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</row>
    <row r="122" spans="1:69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</row>
    <row r="123" spans="1:69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</row>
    <row r="124" spans="1:69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</row>
    <row r="125" spans="1:69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</row>
    <row r="126" spans="1:69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</row>
    <row r="127" spans="1:69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</row>
    <row r="128" spans="1:69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</row>
    <row r="129" spans="1:69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</row>
    <row r="130" spans="1:69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</row>
    <row r="131" spans="1:69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</row>
    <row r="132" spans="1:69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</row>
    <row r="133" spans="1:69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</row>
    <row r="134" spans="1:69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</row>
    <row r="135" spans="1:69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</row>
    <row r="136" spans="1:69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</row>
    <row r="137" spans="1:69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</row>
    <row r="138" spans="1:69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</row>
    <row r="139" spans="1:69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</row>
    <row r="140" spans="1:69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</row>
    <row r="141" spans="1:69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</row>
    <row r="142" spans="1:69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</row>
    <row r="143" spans="1:69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</row>
    <row r="144" spans="1:69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</row>
    <row r="145" spans="1:69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</row>
    <row r="146" spans="1:69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</row>
    <row r="147" spans="1:69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</row>
    <row r="148" spans="1:69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</row>
    <row r="149" spans="1:69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</row>
    <row r="150" spans="1:69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</row>
    <row r="151" spans="1:69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</row>
    <row r="152" spans="1:69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</row>
    <row r="153" spans="1:69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</row>
    <row r="154" spans="1:69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</row>
    <row r="155" spans="1:69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</row>
    <row r="156" spans="1:69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</row>
    <row r="157" spans="1:69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</row>
    <row r="158" spans="1:69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</row>
    <row r="159" spans="1:69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</row>
    <row r="160" spans="1:69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</row>
    <row r="161" spans="1:69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</row>
    <row r="162" spans="1:69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</row>
    <row r="163" spans="1:69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</row>
    <row r="164" spans="1:69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</row>
    <row r="165" spans="1:69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</row>
    <row r="166" spans="1:69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</row>
    <row r="167" spans="1:69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</row>
    <row r="168" spans="1:69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</row>
    <row r="169" spans="1:69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</row>
    <row r="170" spans="1:69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</row>
    <row r="171" spans="1:69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</row>
    <row r="172" spans="1:69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</row>
    <row r="173" spans="1:69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</row>
    <row r="174" spans="1:69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</row>
    <row r="175" spans="1:69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</row>
    <row r="176" spans="1:69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</row>
    <row r="177" spans="1:69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</row>
    <row r="178" spans="1:69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</row>
    <row r="179" spans="1:69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</row>
    <row r="180" spans="1:69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</row>
    <row r="181" spans="1:69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</row>
    <row r="182" spans="1:69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</row>
    <row r="183" spans="1:69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</row>
    <row r="184" spans="1:69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</row>
    <row r="185" spans="1:69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</row>
    <row r="186" spans="1:69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</row>
    <row r="187" spans="1:69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</row>
    <row r="188" spans="1:69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</row>
    <row r="189" spans="1:69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</row>
    <row r="190" spans="1:69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</row>
    <row r="191" spans="1:69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</row>
    <row r="192" spans="1:69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</row>
    <row r="193" spans="1:69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</row>
    <row r="194" spans="1:69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</row>
    <row r="195" spans="1:69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</row>
    <row r="196" spans="1:69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</row>
    <row r="197" spans="1:69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</row>
    <row r="198" spans="1:69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</row>
    <row r="199" spans="1:69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</row>
    <row r="200" spans="1:69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</row>
    <row r="201" spans="1:69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</row>
    <row r="202" spans="1:69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</row>
    <row r="203" spans="1:69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</row>
    <row r="204" spans="1:69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</row>
    <row r="205" spans="1:69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</row>
    <row r="206" spans="1:69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</row>
    <row r="207" spans="1:69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</row>
    <row r="208" spans="1:69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</row>
    <row r="209" spans="1:69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</row>
    <row r="210" spans="1:69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</row>
    <row r="211" spans="1:69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</row>
    <row r="212" spans="1:69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</row>
    <row r="213" spans="1:69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</row>
    <row r="214" spans="1:69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</row>
    <row r="215" spans="1:69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</row>
    <row r="216" spans="1:69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</row>
    <row r="217" spans="1:69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</row>
    <row r="218" spans="1:69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</row>
    <row r="219" spans="1:69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</row>
    <row r="220" spans="1:69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</row>
    <row r="221" spans="1:69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</row>
    <row r="222" spans="1:69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</row>
    <row r="223" spans="1:69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</row>
    <row r="224" spans="1:69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</row>
    <row r="225" spans="1:69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</row>
    <row r="226" spans="1:69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</row>
    <row r="227" spans="1:69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</row>
    <row r="228" spans="1:69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</row>
    <row r="229" spans="1:69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</row>
    <row r="230" spans="1:69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</row>
    <row r="231" spans="1:69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</row>
    <row r="232" spans="1:69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</row>
    <row r="233" spans="1:69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</row>
    <row r="234" spans="1:69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</row>
    <row r="235" spans="1:69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</row>
    <row r="236" spans="1:69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</row>
    <row r="237" spans="1:69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</row>
    <row r="238" spans="1:69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</row>
    <row r="239" spans="1:69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</row>
    <row r="240" spans="1:69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</row>
    <row r="241" spans="1:69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</row>
    <row r="242" spans="1:69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</row>
    <row r="243" spans="1:69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</row>
    <row r="244" spans="1:69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</row>
    <row r="245" spans="1:69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</row>
    <row r="246" spans="1:69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</row>
    <row r="247" spans="1:69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</row>
    <row r="248" spans="1:69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</row>
    <row r="249" spans="1:69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</row>
    <row r="250" spans="1:69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</row>
    <row r="251" spans="1:69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</row>
    <row r="252" spans="1:69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</row>
    <row r="253" spans="1:69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</row>
    <row r="254" spans="1:69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</row>
    <row r="255" spans="1:69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</row>
    <row r="256" spans="1:69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</row>
    <row r="257" spans="1:69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</row>
    <row r="258" spans="1:69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</row>
    <row r="259" spans="1:69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</row>
    <row r="260" spans="1:69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</row>
    <row r="261" spans="1:69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</row>
    <row r="262" spans="1:69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</row>
    <row r="263" spans="1:69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</row>
    <row r="264" spans="1:69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</row>
    <row r="265" spans="1:69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</row>
    <row r="266" spans="1:69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</row>
    <row r="267" spans="1:69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</row>
    <row r="268" spans="1:69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</row>
    <row r="269" spans="1:69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</row>
    <row r="270" spans="1:69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</row>
    <row r="271" spans="1:69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</row>
    <row r="272" spans="1:69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</row>
    <row r="273" spans="1:69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</row>
    <row r="274" spans="1:69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</row>
    <row r="275" spans="1:69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</row>
    <row r="276" spans="1:69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</row>
    <row r="277" spans="1:69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</row>
    <row r="278" spans="1:69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</row>
    <row r="279" spans="1:69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</row>
    <row r="280" spans="1:69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</row>
    <row r="281" spans="1:69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</row>
    <row r="282" spans="1:69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</row>
    <row r="283" spans="1:69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</row>
    <row r="284" spans="1:69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</row>
    <row r="285" spans="1:69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</row>
    <row r="286" spans="1:69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</row>
    <row r="287" spans="1:69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</row>
    <row r="288" spans="1:69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</row>
    <row r="289" spans="1:69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</row>
    <row r="290" spans="1:69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</row>
    <row r="291" spans="1:69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</row>
    <row r="292" spans="1:69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</row>
    <row r="293" spans="1:69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</row>
    <row r="294" spans="1:69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</row>
    <row r="295" spans="1:69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</row>
    <row r="296" spans="1:69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</row>
    <row r="297" spans="1:69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</row>
    <row r="298" spans="1:69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</row>
    <row r="299" spans="1:69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</row>
    <row r="300" spans="1:69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</row>
    <row r="301" spans="1:69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</row>
    <row r="302" spans="1:69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</row>
    <row r="303" spans="1:69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</row>
    <row r="304" spans="1:69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</row>
    <row r="305" spans="1:69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</row>
    <row r="306" spans="1:69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</row>
    <row r="307" spans="1:69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</row>
    <row r="308" spans="1:69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</row>
    <row r="309" spans="1:69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</row>
    <row r="310" spans="1:69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</row>
    <row r="311" spans="1:69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</row>
    <row r="312" spans="1:69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</row>
    <row r="313" spans="1:69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</row>
    <row r="314" spans="1:69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</row>
    <row r="315" spans="1:69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</row>
    <row r="316" spans="1:69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</row>
    <row r="317" spans="1:69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</row>
    <row r="318" spans="1:69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</row>
    <row r="319" spans="1:69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</row>
    <row r="320" spans="1:69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</row>
    <row r="321" spans="1:69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</row>
    <row r="322" spans="1:69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</row>
    <row r="323" spans="1:69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</row>
    <row r="324" spans="1:69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</row>
    <row r="325" spans="1:69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</row>
    <row r="326" spans="1:69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</row>
    <row r="327" spans="1:69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</row>
    <row r="328" spans="1:69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</row>
    <row r="329" spans="1:69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</row>
    <row r="330" spans="1:69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</row>
    <row r="331" spans="1:69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</row>
    <row r="332" spans="1:69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</row>
    <row r="333" spans="1:69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</row>
    <row r="334" spans="1:69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</row>
    <row r="335" spans="1:69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</row>
    <row r="336" spans="1:69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</row>
    <row r="337" spans="1:69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</row>
    <row r="338" spans="1:69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</row>
    <row r="339" spans="1:69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</row>
    <row r="340" spans="1:69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</row>
    <row r="341" spans="1:69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</row>
    <row r="342" spans="1:69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</row>
    <row r="343" spans="1:69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</row>
    <row r="344" spans="1:69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</row>
    <row r="345" spans="1:69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</row>
    <row r="346" spans="1:69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</row>
    <row r="347" spans="1:69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</row>
    <row r="348" spans="1:69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</row>
    <row r="349" spans="1:69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</row>
    <row r="350" spans="1:69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</row>
    <row r="351" spans="1:69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</row>
    <row r="352" spans="1:69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</row>
    <row r="353" spans="1:69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</row>
    <row r="354" spans="1:69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</row>
    <row r="355" spans="1:69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</row>
    <row r="356" spans="1:69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</row>
    <row r="357" spans="1:69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</row>
    <row r="358" spans="1:69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</row>
    <row r="359" spans="1:69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</row>
    <row r="360" spans="1:69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</row>
    <row r="361" spans="1:69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</row>
    <row r="362" spans="1:69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</row>
    <row r="363" spans="1:69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</row>
    <row r="364" spans="1:69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</row>
    <row r="365" spans="1:69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</row>
    <row r="366" spans="1:69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</row>
    <row r="367" spans="1:69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</row>
    <row r="368" spans="1:69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</row>
    <row r="369" spans="1:69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</row>
    <row r="370" spans="1:69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</row>
    <row r="371" spans="1:69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</row>
    <row r="372" spans="1:69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</row>
    <row r="373" spans="1:69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</row>
    <row r="374" spans="1:69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</row>
    <row r="375" spans="1:69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</row>
    <row r="376" spans="1:69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</row>
    <row r="377" spans="1:69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</row>
    <row r="378" spans="1:69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</row>
    <row r="379" spans="1:69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</row>
    <row r="380" spans="1:69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</row>
    <row r="381" spans="1:69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</row>
    <row r="382" spans="1:69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</row>
    <row r="383" spans="1:69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</row>
    <row r="384" spans="1:69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</row>
    <row r="385" spans="1:69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</row>
    <row r="386" spans="1:69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</row>
    <row r="387" spans="1:69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</row>
    <row r="388" spans="1:69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</row>
    <row r="389" spans="1:69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</row>
    <row r="390" spans="1:69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</row>
    <row r="391" spans="1:69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</row>
    <row r="392" spans="1:69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</row>
    <row r="393" spans="1:69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</row>
    <row r="394" spans="1:69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</row>
    <row r="395" spans="1:69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</row>
    <row r="396" spans="1:69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</row>
    <row r="397" spans="1:69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</row>
    <row r="398" spans="1:69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</row>
    <row r="399" spans="1:69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</row>
    <row r="400" spans="1:69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</row>
    <row r="401" spans="1:69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</row>
    <row r="402" spans="1:69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</row>
    <row r="403" spans="1:69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</row>
    <row r="404" spans="1:69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</row>
    <row r="405" spans="1:69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</row>
    <row r="406" spans="1:69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</row>
    <row r="407" spans="1:69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</row>
    <row r="408" spans="1:69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</row>
    <row r="409" spans="1:69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</row>
    <row r="410" spans="1:69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</row>
    <row r="411" spans="1:69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</row>
    <row r="412" spans="1:69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</row>
    <row r="413" spans="1:69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</row>
    <row r="414" spans="1:69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</row>
    <row r="415" spans="1:69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</row>
    <row r="416" spans="1:69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</row>
    <row r="417" spans="1:69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</row>
    <row r="418" spans="1:69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</row>
    <row r="419" spans="1:69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</row>
    <row r="420" spans="1:69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</row>
    <row r="421" spans="1:69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</row>
    <row r="422" spans="1:69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</row>
    <row r="423" spans="1:69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</row>
    <row r="424" spans="1:69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</row>
    <row r="425" spans="1:69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</row>
    <row r="426" spans="1:69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</row>
    <row r="427" spans="1:69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</row>
    <row r="428" spans="1:69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</row>
    <row r="429" spans="1:69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</row>
    <row r="430" spans="1:69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</row>
    <row r="431" spans="1:69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</row>
    <row r="432" spans="1:69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</row>
    <row r="433" spans="1:69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</row>
    <row r="434" spans="1:69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</row>
    <row r="435" spans="1:69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</row>
    <row r="436" spans="1:69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</row>
    <row r="437" spans="1:69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</row>
    <row r="438" spans="1:69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</row>
    <row r="439" spans="1:69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</row>
    <row r="440" spans="1:69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</row>
    <row r="441" spans="1:69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</row>
    <row r="442" spans="1:69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</row>
    <row r="443" spans="1:69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</row>
    <row r="444" spans="1:69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</row>
    <row r="445" spans="1:69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</row>
    <row r="446" spans="1:69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</row>
    <row r="447" spans="1:69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</row>
    <row r="448" spans="1:69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</row>
    <row r="449" spans="1:69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</row>
    <row r="450" spans="1:69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</row>
    <row r="451" spans="1:69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</row>
    <row r="452" spans="1:69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</row>
    <row r="453" spans="1:69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</row>
    <row r="454" spans="1:69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</row>
    <row r="455" spans="1:69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</row>
    <row r="456" spans="1:69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</row>
    <row r="457" spans="1:69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</row>
    <row r="458" spans="1:69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</row>
    <row r="459" spans="1:69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</row>
    <row r="460" spans="1:69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</row>
    <row r="461" spans="1:69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</row>
    <row r="462" spans="1:69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</row>
    <row r="463" spans="1:69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</row>
    <row r="464" spans="1:69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</row>
    <row r="465" spans="1:69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</row>
    <row r="466" spans="1:69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</row>
    <row r="467" spans="1:69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</row>
    <row r="468" spans="1:69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</row>
    <row r="469" spans="1:69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</row>
    <row r="470" spans="1:69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</row>
    <row r="471" spans="1:69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</row>
    <row r="472" spans="1:69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</row>
    <row r="473" spans="1:69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</row>
    <row r="474" spans="1:69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</row>
    <row r="475" spans="1:69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</row>
    <row r="476" spans="1:69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</row>
    <row r="477" spans="1:69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</row>
    <row r="478" spans="1:69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</row>
    <row r="479" spans="1:69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</row>
    <row r="480" spans="1:69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</row>
    <row r="481" spans="1:69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</row>
    <row r="482" spans="1:69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</row>
    <row r="483" spans="1:69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</row>
    <row r="484" spans="1:69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</row>
    <row r="485" spans="1:69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</row>
    <row r="486" spans="1:69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</row>
    <row r="487" spans="1:69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</row>
    <row r="488" spans="1:69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</row>
    <row r="489" spans="1:69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</row>
    <row r="490" spans="1:69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</row>
    <row r="491" spans="1:69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</row>
    <row r="492" spans="1:69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</row>
    <row r="493" spans="1:69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</row>
    <row r="494" spans="1:69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</row>
    <row r="495" spans="1:69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</row>
    <row r="496" spans="1:69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</row>
    <row r="497" spans="1:69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</row>
    <row r="498" spans="1:69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</row>
    <row r="499" spans="1:69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</row>
    <row r="500" spans="1:69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</row>
    <row r="501" spans="1:69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</row>
    <row r="502" spans="1:69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</row>
    <row r="503" spans="1:69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</row>
    <row r="504" spans="1:69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</row>
    <row r="505" spans="1:69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</row>
    <row r="506" spans="1:69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</row>
    <row r="507" spans="1:69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</row>
    <row r="508" spans="1:69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</row>
    <row r="509" spans="1:69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</row>
    <row r="510" spans="1:69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</row>
    <row r="511" spans="1:69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</row>
    <row r="512" spans="1:69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</row>
    <row r="513" spans="1:69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</row>
    <row r="514" spans="1:69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</row>
    <row r="515" spans="1:69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</row>
    <row r="516" spans="1:69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</row>
    <row r="517" spans="1:69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</row>
    <row r="518" spans="1:69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</row>
    <row r="519" spans="1:69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</row>
    <row r="520" spans="1:69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</row>
    <row r="521" spans="1:69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</row>
    <row r="522" spans="1:69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</row>
    <row r="523" spans="1:69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</row>
    <row r="524" spans="1:69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</row>
    <row r="525" spans="1:69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</row>
    <row r="526" spans="1:69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</row>
    <row r="527" spans="1:69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</row>
    <row r="528" spans="1:69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</row>
    <row r="529" spans="1:69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</row>
    <row r="530" spans="1:69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</row>
    <row r="531" spans="1:69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</row>
    <row r="532" spans="1:69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</row>
    <row r="533" spans="1:69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</row>
    <row r="534" spans="1:69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</row>
  </sheetData>
  <sheetProtection selectLockedCells="1"/>
  <hyperlinks>
    <hyperlink ref="F11" location="Binaria!A1" display="BINARIA" xr:uid="{4A378C8E-18A9-441D-9BAF-E0603E1C3324}"/>
    <hyperlink ref="G11" location="Ternaria!A1" display="TERNARIA" xr:uid="{78396B6A-4DB9-410D-BF64-5CEE734394FB}"/>
    <hyperlink ref="H11" location="Cuaternaria!A1" display="CUATERNARIA" xr:uid="{6F90B596-9245-4813-8E86-0FDDBF85175B}"/>
    <hyperlink ref="I11" location="QuintInaria!A1" display="QUINTINARIA" xr:uid="{1C5677DB-1514-45CC-8278-55BFE82F288F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E038B-11AA-4C8A-910F-E6821429CDF7}">
  <dimension ref="A1:Y522"/>
  <sheetViews>
    <sheetView tabSelected="1" zoomScale="90" zoomScaleNormal="90" workbookViewId="0">
      <selection activeCell="C34" sqref="C34"/>
    </sheetView>
  </sheetViews>
  <sheetFormatPr baseColWidth="10" defaultRowHeight="15"/>
  <cols>
    <col min="1" max="1" width="25" customWidth="1"/>
    <col min="2" max="2" width="23" customWidth="1"/>
    <col min="3" max="3" width="21.5703125" customWidth="1"/>
    <col min="4" max="4" width="26.5703125" customWidth="1"/>
    <col min="5" max="5" width="19" customWidth="1"/>
    <col min="6" max="6" width="20.140625" customWidth="1"/>
    <col min="7" max="7" width="17.7109375" customWidth="1"/>
    <col min="8" max="8" width="16.7109375" customWidth="1"/>
    <col min="9" max="9" width="19.42578125" customWidth="1"/>
    <col min="10" max="10" width="16.42578125" customWidth="1"/>
  </cols>
  <sheetData>
    <row r="1" spans="1:25" ht="23.25">
      <c r="A1" s="28"/>
      <c r="B1" s="50" t="s">
        <v>34</v>
      </c>
      <c r="C1" s="51"/>
      <c r="D1" s="51"/>
      <c r="E1" s="51"/>
      <c r="F1" s="51"/>
      <c r="G1" s="51"/>
      <c r="H1" s="51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21">
      <c r="A2" s="28"/>
      <c r="B2" s="28"/>
      <c r="C2" s="52" t="s">
        <v>7</v>
      </c>
      <c r="D2" s="49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25" ht="15.75">
      <c r="A3" s="54" t="s">
        <v>12</v>
      </c>
      <c r="B3" s="9"/>
      <c r="C3" s="9"/>
      <c r="D3" s="28"/>
      <c r="E3" s="53" t="s">
        <v>31</v>
      </c>
      <c r="F3" s="53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5.75">
      <c r="A4" s="28"/>
      <c r="B4" s="28"/>
      <c r="C4" s="28"/>
      <c r="D4" s="28"/>
      <c r="E4" s="53"/>
      <c r="F4" s="53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>
      <c r="A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>
      <c r="A6" s="28"/>
      <c r="B6" s="28"/>
      <c r="C6" s="55" t="s">
        <v>37</v>
      </c>
      <c r="D6" s="5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15.75">
      <c r="A7" s="6" t="s">
        <v>19</v>
      </c>
      <c r="B7" s="5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5" t="s">
        <v>27</v>
      </c>
      <c r="H7" s="5" t="s">
        <v>28</v>
      </c>
      <c r="I7" s="5" t="s">
        <v>25</v>
      </c>
      <c r="J7" s="5" t="s">
        <v>26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15.75">
      <c r="A8" s="71" t="s">
        <v>20</v>
      </c>
      <c r="B8" s="22">
        <v>6.45</v>
      </c>
      <c r="C8" s="22">
        <v>1.41E-3</v>
      </c>
      <c r="D8" s="22">
        <v>-8.0999999999999997E-8</v>
      </c>
      <c r="E8" s="22">
        <v>0</v>
      </c>
      <c r="F8" s="22">
        <v>0</v>
      </c>
      <c r="G8" s="23">
        <v>78</v>
      </c>
      <c r="H8" s="13">
        <f>G8/J8</f>
        <v>2.7857142857142856</v>
      </c>
      <c r="I8" s="14">
        <f>H8/H10</f>
        <v>0.81664169191406943</v>
      </c>
      <c r="J8" s="24">
        <v>28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15.75">
      <c r="A9" s="71" t="s">
        <v>21</v>
      </c>
      <c r="B9" s="22">
        <v>6.1</v>
      </c>
      <c r="C9" s="22">
        <v>3.2499999999999999E-3</v>
      </c>
      <c r="D9" s="22">
        <v>-1.02E-6</v>
      </c>
      <c r="E9" s="22">
        <v>0</v>
      </c>
      <c r="F9" s="22">
        <v>0</v>
      </c>
      <c r="G9" s="23">
        <v>20.015000000000001</v>
      </c>
      <c r="H9" s="13">
        <f t="shared" ref="H9" si="0">G9/J9</f>
        <v>0.62546875000000002</v>
      </c>
      <c r="I9" s="14">
        <f>H9/H10</f>
        <v>0.18335830808593062</v>
      </c>
      <c r="J9" s="24">
        <v>32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15.75">
      <c r="A10" s="28"/>
      <c r="B10" s="28"/>
      <c r="C10" s="28"/>
      <c r="D10" s="28"/>
      <c r="E10" s="28"/>
      <c r="F10" s="28"/>
      <c r="G10" s="12" t="s">
        <v>29</v>
      </c>
      <c r="H10" s="10">
        <f>SUM(H8:H9)</f>
        <v>3.4111830357142856</v>
      </c>
      <c r="I10" s="11">
        <f>SUM(I8:I9)</f>
        <v>1</v>
      </c>
      <c r="J10" s="29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>
      <c r="A11" s="28"/>
      <c r="C11" s="56" t="s">
        <v>38</v>
      </c>
      <c r="D11" s="7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28.5">
      <c r="A12" s="57" t="s">
        <v>0</v>
      </c>
      <c r="B12" s="57" t="s">
        <v>1</v>
      </c>
      <c r="C12" s="57" t="s">
        <v>2</v>
      </c>
      <c r="D12" s="57" t="s">
        <v>3</v>
      </c>
      <c r="E12" s="57" t="s">
        <v>4</v>
      </c>
      <c r="F12" s="57" t="s">
        <v>10</v>
      </c>
      <c r="G12" s="57" t="s">
        <v>11</v>
      </c>
      <c r="H12" s="58" t="s">
        <v>9</v>
      </c>
      <c r="I12" s="59" t="s">
        <v>57</v>
      </c>
      <c r="J12" s="59" t="s">
        <v>56</v>
      </c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15.75">
      <c r="A13" s="11">
        <f>B34</f>
        <v>6.385824592169925</v>
      </c>
      <c r="B13" s="25">
        <f>C34</f>
        <v>1.7473792868781125E-3</v>
      </c>
      <c r="C13" s="25">
        <f>D34</f>
        <v>-2.5317345129268885E-7</v>
      </c>
      <c r="D13" s="26">
        <f>E34</f>
        <v>0</v>
      </c>
      <c r="E13" s="26">
        <f>F34</f>
        <v>0</v>
      </c>
      <c r="F13" s="2">
        <v>298.14999999999998</v>
      </c>
      <c r="G13" s="2">
        <v>232</v>
      </c>
      <c r="H13" s="1">
        <v>1.9888999999999999</v>
      </c>
      <c r="I13" s="2">
        <v>1</v>
      </c>
      <c r="J13" s="2">
        <v>0.5</v>
      </c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4">
      <c r="A14" s="28"/>
      <c r="B14" s="28"/>
      <c r="C14" s="28"/>
      <c r="D14" s="28"/>
      <c r="E14" s="28"/>
      <c r="F14" s="28"/>
      <c r="G14" s="28"/>
      <c r="H14" s="28"/>
      <c r="I14" s="60" t="s">
        <v>58</v>
      </c>
      <c r="J14" s="60" t="s">
        <v>59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15.75">
      <c r="A15" s="30"/>
      <c r="B15" s="30"/>
      <c r="C15" s="30"/>
      <c r="D15" s="30"/>
      <c r="E15" s="31"/>
      <c r="F15" s="30"/>
      <c r="G15" s="30"/>
      <c r="H15" s="30"/>
      <c r="I15" s="2">
        <v>24.2</v>
      </c>
      <c r="J15" s="2">
        <v>44.8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18.75">
      <c r="A16" s="32" t="s">
        <v>49</v>
      </c>
      <c r="B16" s="15">
        <f>(($A$13)*($G$13-$F$13)+($B$13/2)*($G$13^2-$F$13^2)+($C$13/3)*($G$13^3-$F$13^3))+($D$13/4)*($G$13^4-$F$13^4)+($E$13/5)*($G$13^5-$F$13^5)</f>
        <v>-451.87922739132091</v>
      </c>
      <c r="C16" s="30"/>
      <c r="D16" s="33" t="s">
        <v>17</v>
      </c>
      <c r="E16" s="15">
        <f>(($A$13)+($B$13)*($F$13)+($C$13)*($F$13^2))+($D$13)*($G$13^3)+($E$13)*($G$13^4)</f>
        <v>6.8843002719810906</v>
      </c>
      <c r="F16" s="30"/>
      <c r="G16" s="34" t="s">
        <v>60</v>
      </c>
      <c r="H16" s="15">
        <f>(E16/E18)</f>
        <v>1.4062793417289092</v>
      </c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18.75">
      <c r="A17" s="33"/>
      <c r="B17" s="16"/>
      <c r="C17" s="30"/>
      <c r="D17" s="33"/>
      <c r="E17" s="18"/>
      <c r="F17" s="30"/>
      <c r="G17" s="30"/>
      <c r="H17" s="17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18.75">
      <c r="A18" s="32" t="s">
        <v>48</v>
      </c>
      <c r="B18" s="15">
        <f>(($A$13-H13)*($G$13-$F$13)+($B$13/2)*($G$13^2-$F$13^2)+($C$13/3)*($G$13^3-$F$13^3))+($D$13/4)*($G$13^4-$F$13^4)+($E$13/5)*($G$13^5-$F$13^5)</f>
        <v>-320.31349239132095</v>
      </c>
      <c r="C18" s="30"/>
      <c r="D18" s="33" t="s">
        <v>18</v>
      </c>
      <c r="E18" s="15">
        <f>(($A$13-H13)+($B$13)*($F$13)+($C$13)*($F$13^2))+($D$13)*($G$13^3)+($E$13)*($G$13^4)</f>
        <v>4.8954002719810905</v>
      </c>
      <c r="F18" s="30"/>
      <c r="G18" s="33" t="s">
        <v>15</v>
      </c>
      <c r="H18" s="15">
        <f>-B18</f>
        <v>320.31349239132095</v>
      </c>
      <c r="I18" s="28"/>
      <c r="J18" s="30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20.25">
      <c r="A19" s="33"/>
      <c r="B19" s="16"/>
      <c r="C19" s="30"/>
      <c r="D19" s="31"/>
      <c r="E19" s="19"/>
      <c r="F19" s="30"/>
      <c r="G19" s="33" t="s">
        <v>16</v>
      </c>
      <c r="H19" s="17"/>
      <c r="I19" s="61" t="s">
        <v>55</v>
      </c>
      <c r="J19" s="27">
        <f>F13*(I15/J15)^(H16-1)</f>
        <v>232.15084303578544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18.75">
      <c r="A20" s="32" t="s">
        <v>47</v>
      </c>
      <c r="B20" s="15">
        <f>(($A$13)*(LN($G$13/$F$13))+($B$13)*($G$13-$F$13)+($C$13/2)*($G$13^2-$F$13^2))+($D$13/3)*($G$13^3-$F$13^3)+($E$13/4)*($G$13^4-$F$13^4)</f>
        <v>-1.7130935839325483</v>
      </c>
      <c r="C20" s="30"/>
      <c r="D20" s="32" t="s">
        <v>52</v>
      </c>
      <c r="E20" s="15">
        <f>(($A$13-H13)*(LN($G$13/$F$13))+($B$13)*($G$13-$F$13)+($C$13/2)*($G$13^2-$F$13^2))+($D$13/3)*($G$13^3-$F$13^3)+($E$13/4)*($G$13^4-$F$13^4)</f>
        <v>-1.2141594348442595</v>
      </c>
      <c r="F20" s="30"/>
      <c r="G20" s="35"/>
      <c r="H20" s="17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18.75">
      <c r="A21" s="36"/>
      <c r="B21" s="16"/>
      <c r="C21" s="30"/>
      <c r="D21" s="31"/>
      <c r="E21" s="19"/>
      <c r="F21" s="30"/>
      <c r="G21" s="33" t="s">
        <v>30</v>
      </c>
      <c r="H21" s="15">
        <f>I8*J8+I9*J9</f>
        <v>28.733433232343721</v>
      </c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18.75">
      <c r="A22" s="33" t="s">
        <v>5</v>
      </c>
      <c r="B22" s="15">
        <f>B16</f>
        <v>-451.87922739132091</v>
      </c>
      <c r="C22" s="30"/>
      <c r="D22" s="33" t="s">
        <v>6</v>
      </c>
      <c r="E22" s="15">
        <f>B18</f>
        <v>-320.31349239132095</v>
      </c>
      <c r="F22" s="30"/>
      <c r="G22" s="33"/>
      <c r="H22" s="30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15.75">
      <c r="A23" s="30"/>
      <c r="B23" s="17"/>
      <c r="C23" s="30"/>
      <c r="D23" s="30"/>
      <c r="E23" s="37"/>
      <c r="F23" s="30"/>
      <c r="G23" s="38"/>
      <c r="H23" s="30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18.75">
      <c r="A24" s="33" t="s">
        <v>13</v>
      </c>
      <c r="B24" s="15">
        <f>B16-B18</f>
        <v>-131.56573499999996</v>
      </c>
      <c r="C24" s="30"/>
      <c r="D24" s="33" t="s">
        <v>14</v>
      </c>
      <c r="E24" s="20">
        <v>0</v>
      </c>
      <c r="F24" s="30"/>
      <c r="G24" s="77" t="s">
        <v>53</v>
      </c>
      <c r="H24" s="27">
        <f>B26/F13</f>
        <v>1.3786004274156751</v>
      </c>
      <c r="I24" s="32" t="s">
        <v>62</v>
      </c>
      <c r="J24" s="26">
        <f>0</f>
        <v>0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18.75">
      <c r="A25" s="30"/>
      <c r="B25" s="30"/>
      <c r="C25" s="30"/>
      <c r="D25" s="30"/>
      <c r="E25" s="30"/>
      <c r="F25" s="30"/>
      <c r="G25" s="33" t="s">
        <v>54</v>
      </c>
      <c r="I25" s="79" t="s">
        <v>63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ht="18.75">
      <c r="A26" s="39" t="s">
        <v>35</v>
      </c>
      <c r="B26" s="11">
        <f>H13*F13*LN(I13/J13)</f>
        <v>411.02971743398348</v>
      </c>
      <c r="C26" s="30"/>
      <c r="D26" s="33" t="s">
        <v>36</v>
      </c>
      <c r="E26" s="15">
        <f>B26</f>
        <v>411.02971743398348</v>
      </c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5" ht="17.25">
      <c r="A27" s="43"/>
      <c r="B27" s="44"/>
      <c r="C27" s="44"/>
      <c r="D27" s="44"/>
      <c r="E27" s="44"/>
      <c r="F27" s="44"/>
      <c r="G27" s="44"/>
      <c r="H27" s="44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17.25">
      <c r="A28" s="46" t="s">
        <v>51</v>
      </c>
      <c r="B28" s="46"/>
      <c r="C28" s="45"/>
      <c r="E28" s="76" t="s">
        <v>44</v>
      </c>
      <c r="G28" s="47" t="s">
        <v>50</v>
      </c>
      <c r="H28" s="46"/>
      <c r="I28" s="48"/>
      <c r="J28" s="49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15.75">
      <c r="A29" s="28"/>
      <c r="B29" s="41">
        <f>B8*I8</f>
        <v>5.267338912845748</v>
      </c>
      <c r="C29" s="41">
        <f>C8*I8</f>
        <v>1.151464785598838E-3</v>
      </c>
      <c r="D29" s="42">
        <f>D8*I8</f>
        <v>-6.6147977045039627E-8</v>
      </c>
      <c r="E29" s="41">
        <f>E8*I8</f>
        <v>0</v>
      </c>
      <c r="F29" s="41">
        <f>F8*I8</f>
        <v>0</v>
      </c>
      <c r="G29" s="21"/>
      <c r="H29" s="40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15.75">
      <c r="A30" s="28"/>
      <c r="B30" s="41">
        <f>B9*I9</f>
        <v>1.1184856793241766</v>
      </c>
      <c r="C30" s="41">
        <f>C9*I9</f>
        <v>5.9591450127927451E-4</v>
      </c>
      <c r="D30" s="42">
        <f>D9*I9</f>
        <v>-1.8702547424764924E-7</v>
      </c>
      <c r="E30" s="41"/>
      <c r="F30" s="41">
        <f>F9*I9</f>
        <v>0</v>
      </c>
      <c r="G30" s="21"/>
      <c r="H30" s="40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15.75">
      <c r="A31" s="28"/>
      <c r="B31" s="41"/>
      <c r="C31" s="41"/>
      <c r="D31" s="42"/>
      <c r="E31" s="41"/>
      <c r="F31" s="41"/>
      <c r="G31" s="21"/>
      <c r="H31" s="40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15.75">
      <c r="A32" s="28"/>
      <c r="B32" s="41"/>
      <c r="C32" s="41"/>
      <c r="D32" s="42"/>
      <c r="E32" s="41"/>
      <c r="F32" s="41"/>
      <c r="G32" s="21"/>
      <c r="H32" s="40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15.75">
      <c r="A33" s="28"/>
      <c r="B33" s="41"/>
      <c r="C33" s="41"/>
      <c r="D33" s="42"/>
      <c r="E33" s="41"/>
      <c r="F33" s="41"/>
      <c r="G33" s="21"/>
      <c r="H33" s="40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15.75">
      <c r="A34" s="28"/>
      <c r="B34" s="41">
        <f>SUM(B29:B30)</f>
        <v>6.385824592169925</v>
      </c>
      <c r="C34" s="41">
        <f>SUM(C29:C30)</f>
        <v>1.7473792868781125E-3</v>
      </c>
      <c r="D34" s="42">
        <f>SUM(D29:D30)</f>
        <v>-2.5317345129268885E-7</v>
      </c>
      <c r="E34" s="41">
        <f>SUM(E29:E30)</f>
        <v>0</v>
      </c>
      <c r="F34" s="41">
        <f>SUM(F29:F30)</f>
        <v>0</v>
      </c>
      <c r="G34" s="21"/>
      <c r="H34" s="40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>
      <c r="A35" s="28"/>
      <c r="B35" s="40"/>
      <c r="C35" s="40"/>
      <c r="D35" s="40"/>
      <c r="E35" s="40"/>
      <c r="F35" s="40"/>
      <c r="G35" s="40"/>
      <c r="H35" s="40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>
      <c r="A36" s="28"/>
      <c r="B36" s="40"/>
      <c r="C36" s="40"/>
      <c r="D36" s="40"/>
      <c r="E36" s="40"/>
      <c r="F36" s="40"/>
      <c r="G36" s="40"/>
      <c r="H36" s="40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</row>
    <row r="72" spans="1: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</row>
    <row r="73" spans="1: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</row>
    <row r="74" spans="1: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</row>
    <row r="75" spans="1: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</row>
    <row r="76" spans="1: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</row>
    <row r="77" spans="1: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</row>
    <row r="78" spans="1: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</row>
    <row r="79" spans="1: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</row>
    <row r="80" spans="1: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</row>
    <row r="81" spans="1: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</row>
    <row r="82" spans="1: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</row>
    <row r="83" spans="1: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</row>
    <row r="84" spans="1: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</row>
    <row r="85" spans="1: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</row>
    <row r="86" spans="1: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</row>
    <row r="87" spans="1: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</row>
    <row r="88" spans="1: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</row>
    <row r="89" spans="1: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</row>
    <row r="90" spans="1: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</row>
    <row r="91" spans="1: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</row>
    <row r="92" spans="1: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</row>
    <row r="93" spans="1: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</row>
    <row r="94" spans="1: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</row>
    <row r="95" spans="1: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</row>
    <row r="96" spans="1: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</row>
    <row r="97" spans="1: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</row>
    <row r="101" spans="1: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</row>
    <row r="102" spans="1: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</row>
    <row r="103" spans="1: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</row>
    <row r="104" spans="1: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</row>
    <row r="105" spans="1: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</row>
    <row r="106" spans="1: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</row>
    <row r="107" spans="1: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</row>
    <row r="108" spans="1: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</row>
    <row r="109" spans="1: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</row>
    <row r="110" spans="1: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</row>
    <row r="111" spans="1: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</row>
    <row r="112" spans="1: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</row>
    <row r="113" spans="1: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</row>
    <row r="114" spans="1:2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</row>
    <row r="115" spans="1:2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</row>
    <row r="116" spans="1:2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</row>
    <row r="117" spans="1:2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</row>
    <row r="118" spans="1: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</row>
    <row r="119" spans="1:2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</row>
    <row r="120" spans="1:2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</row>
    <row r="121" spans="1:2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</row>
    <row r="122" spans="1: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</row>
    <row r="123" spans="1:2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</row>
    <row r="124" spans="1:2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</row>
    <row r="125" spans="1:2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</row>
    <row r="126" spans="1:2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</row>
    <row r="127" spans="1:2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</row>
    <row r="128" spans="1:2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</row>
    <row r="129" spans="1:2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</row>
    <row r="130" spans="1: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</row>
    <row r="131" spans="1:2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</row>
    <row r="132" spans="1:2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</row>
    <row r="133" spans="1:2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</row>
    <row r="134" spans="1:2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</row>
    <row r="135" spans="1:2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</row>
    <row r="136" spans="1:2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</row>
    <row r="137" spans="1:2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</row>
    <row r="138" spans="1:2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</row>
    <row r="139" spans="1:2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</row>
    <row r="140" spans="1:2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</row>
    <row r="141" spans="1:2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</row>
    <row r="142" spans="1:2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</row>
    <row r="143" spans="1:2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</row>
    <row r="144" spans="1:2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</row>
    <row r="145" spans="1:2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</row>
    <row r="146" spans="1:2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</row>
    <row r="147" spans="1: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</row>
    <row r="148" spans="1:2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</row>
    <row r="149" spans="1: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</row>
    <row r="150" spans="1: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</row>
    <row r="151" spans="1: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</row>
    <row r="152" spans="1: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</row>
    <row r="153" spans="1:2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</row>
    <row r="154" spans="1:2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</row>
    <row r="155" spans="1:2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</row>
    <row r="157" spans="1:2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</row>
    <row r="158" spans="1:2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</row>
    <row r="159" spans="1:2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</row>
    <row r="160" spans="1:2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</row>
    <row r="161" spans="1:2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</row>
    <row r="162" spans="1:2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</row>
    <row r="163" spans="1:2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</row>
    <row r="164" spans="1:2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</row>
    <row r="165" spans="1:2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</row>
    <row r="166" spans="1:2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</row>
    <row r="167" spans="1:2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</row>
    <row r="168" spans="1:2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</row>
    <row r="169" spans="1:2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</row>
    <row r="170" spans="1:2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</row>
    <row r="171" spans="1:2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</row>
    <row r="172" spans="1:2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</row>
    <row r="173" spans="1:2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</row>
    <row r="174" spans="1:2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</row>
    <row r="175" spans="1:2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</row>
    <row r="176" spans="1:2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</row>
    <row r="177" spans="1:2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</row>
    <row r="178" spans="1:2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</row>
    <row r="179" spans="1:2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</row>
    <row r="180" spans="1:2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</row>
    <row r="181" spans="1:2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</row>
    <row r="182" spans="1:2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</row>
    <row r="183" spans="1:2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</row>
    <row r="184" spans="1:2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</row>
    <row r="185" spans="1:2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</row>
    <row r="186" spans="1:2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</row>
    <row r="187" spans="1:2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</row>
    <row r="188" spans="1:2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</row>
    <row r="189" spans="1:2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</row>
    <row r="190" spans="1:2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</row>
    <row r="191" spans="1:2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</row>
    <row r="192" spans="1:2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</row>
    <row r="193" spans="1: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</row>
    <row r="194" spans="1:2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</row>
    <row r="195" spans="1: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</row>
    <row r="196" spans="1:2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</row>
    <row r="197" spans="1:2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</row>
    <row r="198" spans="1:2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</row>
    <row r="199" spans="1:2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</row>
    <row r="200" spans="1:2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</row>
    <row r="201" spans="1:2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</row>
    <row r="202" spans="1: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</row>
    <row r="203" spans="1:2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</row>
    <row r="204" spans="1:2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</row>
    <row r="205" spans="1:2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</row>
    <row r="206" spans="1:2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</row>
    <row r="207" spans="1:2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</row>
    <row r="208" spans="1:2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</row>
    <row r="209" spans="1:2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</row>
    <row r="210" spans="1:2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</row>
    <row r="211" spans="1:2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</row>
    <row r="212" spans="1:2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</row>
    <row r="213" spans="1:2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</row>
    <row r="214" spans="1:2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</row>
    <row r="215" spans="1:2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</row>
    <row r="216" spans="1:2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</row>
    <row r="217" spans="1:2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</row>
    <row r="218" spans="1:2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</row>
    <row r="219" spans="1:2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</row>
    <row r="220" spans="1:2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</row>
    <row r="221" spans="1:2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</row>
    <row r="222" spans="1:2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</row>
    <row r="223" spans="1:2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</row>
    <row r="224" spans="1:2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</row>
    <row r="225" spans="1:2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</row>
    <row r="226" spans="1:2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</row>
    <row r="227" spans="1:2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</row>
    <row r="228" spans="1:2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</row>
    <row r="229" spans="1:2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</row>
    <row r="230" spans="1:2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</row>
    <row r="231" spans="1:2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</row>
    <row r="232" spans="1:2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</row>
    <row r="233" spans="1:2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</row>
    <row r="234" spans="1:2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</row>
    <row r="235" spans="1:2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</row>
    <row r="236" spans="1:2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</row>
    <row r="237" spans="1:2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</row>
    <row r="238" spans="1:2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</row>
    <row r="239" spans="1:2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</row>
    <row r="240" spans="1:2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</row>
    <row r="241" spans="1:2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</row>
    <row r="242" spans="1:2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</row>
    <row r="243" spans="1:2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</row>
    <row r="244" spans="1:25"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</row>
    <row r="245" spans="1:25"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</row>
    <row r="246" spans="1:25"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</row>
    <row r="247" spans="1:25"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</row>
    <row r="248" spans="1:25"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</row>
    <row r="249" spans="1:25"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</row>
    <row r="250" spans="1:25"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</row>
    <row r="251" spans="1:25"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</row>
    <row r="252" spans="1:25"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</row>
    <row r="253" spans="1:25"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</row>
    <row r="254" spans="1:25"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</row>
    <row r="255" spans="1:25"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</row>
    <row r="256" spans="1:25"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</row>
    <row r="257" spans="11:25"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</row>
    <row r="258" spans="11:25"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</row>
    <row r="259" spans="11:25"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</row>
    <row r="260" spans="11:25"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</row>
    <row r="261" spans="11:25"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</row>
    <row r="262" spans="11:25"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</row>
    <row r="263" spans="11:25"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</row>
    <row r="264" spans="11:25"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</row>
    <row r="265" spans="11:25"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</row>
    <row r="266" spans="11:25"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</row>
    <row r="267" spans="11:25"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</row>
    <row r="268" spans="11:25"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</row>
    <row r="269" spans="11:25"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</row>
    <row r="270" spans="11:25"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</row>
    <row r="271" spans="11:25"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</row>
    <row r="272" spans="11:25"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</row>
    <row r="273" spans="11:25"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</row>
    <row r="274" spans="11:25"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</row>
    <row r="275" spans="11:25"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</row>
    <row r="276" spans="11:25"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</row>
    <row r="277" spans="11:25"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</row>
    <row r="278" spans="11:25"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</row>
    <row r="279" spans="11:25"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</row>
    <row r="280" spans="11:25"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</row>
    <row r="281" spans="11:25"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</row>
    <row r="282" spans="11:25"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</row>
    <row r="283" spans="11:25"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</row>
    <row r="284" spans="11:25"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</row>
    <row r="285" spans="11:25"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</row>
    <row r="286" spans="11:25"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</row>
    <row r="287" spans="11:25"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</row>
    <row r="288" spans="11:25"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</row>
    <row r="289" spans="11:25"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</row>
    <row r="290" spans="11:25"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</row>
    <row r="291" spans="11:25"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</row>
    <row r="292" spans="11:25"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</row>
    <row r="293" spans="11:25"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</row>
    <row r="294" spans="11:25"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</row>
    <row r="295" spans="11:25"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</row>
    <row r="296" spans="11:25"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</row>
    <row r="297" spans="11:25"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</row>
    <row r="298" spans="11:25"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</row>
    <row r="299" spans="11:25"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</row>
    <row r="300" spans="11:25"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</row>
    <row r="301" spans="11:25"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</row>
    <row r="302" spans="11:25"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</row>
    <row r="303" spans="11:25"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</row>
    <row r="304" spans="11:25"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</row>
    <row r="305" spans="11:25"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1:25"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</row>
    <row r="307" spans="11:25"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</row>
    <row r="308" spans="11:25"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</row>
    <row r="309" spans="11:25"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</row>
    <row r="310" spans="11:25"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</row>
    <row r="311" spans="11:25"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</row>
    <row r="312" spans="11:25"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</row>
    <row r="313" spans="11:25"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</row>
    <row r="314" spans="11:25"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</row>
    <row r="315" spans="11:25"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</row>
    <row r="316" spans="11:25"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</row>
    <row r="317" spans="11:25"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</row>
    <row r="318" spans="11:25"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</row>
    <row r="319" spans="11:25"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</row>
    <row r="320" spans="11:25"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</row>
    <row r="321" spans="11:25"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</row>
    <row r="322" spans="11:25"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</row>
    <row r="323" spans="11:25"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</row>
    <row r="324" spans="11:25"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</row>
    <row r="325" spans="11:25"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</row>
    <row r="326" spans="11:25"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</row>
    <row r="327" spans="11:25"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</row>
    <row r="328" spans="11:25"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</row>
    <row r="329" spans="11:25"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</row>
    <row r="330" spans="11:25"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</row>
    <row r="331" spans="11:25"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</row>
    <row r="332" spans="11:25"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</row>
    <row r="333" spans="11:25"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</row>
    <row r="334" spans="11:25"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</row>
    <row r="335" spans="11:25"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</row>
    <row r="336" spans="11:25"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</row>
    <row r="337" spans="11:25"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</row>
    <row r="338" spans="11:25"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</row>
    <row r="339" spans="11:25"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</row>
    <row r="340" spans="11:25"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</row>
    <row r="341" spans="11:25"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</row>
    <row r="342" spans="11:25"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</row>
    <row r="343" spans="11:25"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</row>
    <row r="344" spans="11:25"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</row>
    <row r="345" spans="11:25"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</row>
    <row r="346" spans="11:25"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</row>
    <row r="347" spans="11:25"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</row>
    <row r="348" spans="11:25"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</row>
    <row r="349" spans="11:25"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</row>
    <row r="350" spans="11:25"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</row>
    <row r="351" spans="11:25"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</row>
    <row r="352" spans="11:25"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</row>
    <row r="353" spans="11:25"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</row>
    <row r="354" spans="11:25"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</row>
    <row r="355" spans="11:25"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</row>
    <row r="356" spans="11:25"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</row>
    <row r="357" spans="11:25"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</row>
    <row r="358" spans="11:25"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</row>
    <row r="359" spans="11:25"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</row>
    <row r="360" spans="11:25"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11:25"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</row>
    <row r="362" spans="11:25"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</row>
    <row r="363" spans="11:25"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</row>
    <row r="364" spans="11:25"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</row>
    <row r="365" spans="11:25"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</row>
    <row r="366" spans="11:25"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</row>
    <row r="367" spans="11:25"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</row>
    <row r="368" spans="11:25"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</row>
    <row r="369" spans="11:25"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</row>
    <row r="370" spans="11:25"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</row>
    <row r="371" spans="11:25"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</row>
    <row r="372" spans="11:25"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</row>
    <row r="373" spans="11:25"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</row>
    <row r="374" spans="11:25"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</row>
    <row r="375" spans="11:25"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</row>
    <row r="376" spans="11:25"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</row>
    <row r="377" spans="11:25"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</row>
    <row r="378" spans="11:25"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</row>
    <row r="379" spans="11:25"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</row>
    <row r="380" spans="11:25"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</row>
    <row r="381" spans="11:25"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</row>
    <row r="382" spans="11:25"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</row>
    <row r="383" spans="11:25"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</row>
    <row r="384" spans="11:25"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</row>
    <row r="385" spans="11:25"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</row>
    <row r="386" spans="11:25"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</row>
    <row r="387" spans="11:25"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</row>
    <row r="388" spans="11:25"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</row>
    <row r="389" spans="11:25"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</row>
    <row r="390" spans="11:25"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</row>
    <row r="391" spans="11:25"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</row>
    <row r="392" spans="11:25"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</row>
    <row r="393" spans="11:25"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</row>
    <row r="394" spans="11:25"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</row>
    <row r="395" spans="11:25"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</row>
    <row r="396" spans="11:25"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</row>
    <row r="397" spans="11:25"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</row>
    <row r="398" spans="11:25"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</row>
    <row r="399" spans="11:25"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</row>
    <row r="400" spans="11:25"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</row>
    <row r="401" spans="11:25"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</row>
    <row r="402" spans="11:25"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</row>
    <row r="403" spans="11:25"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</row>
    <row r="404" spans="11:25"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</row>
    <row r="405" spans="11:25"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</row>
    <row r="406" spans="11:25"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</row>
    <row r="407" spans="11:25"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</row>
    <row r="408" spans="11:25"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</row>
    <row r="409" spans="11:25"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</row>
    <row r="410" spans="11:25"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</row>
    <row r="411" spans="11:25"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</row>
    <row r="412" spans="11:25"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</row>
    <row r="413" spans="11:25"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</row>
    <row r="414" spans="11:25"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</row>
    <row r="415" spans="11:25"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</row>
    <row r="416" spans="11:25"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</row>
    <row r="417" spans="11:25"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</row>
    <row r="418" spans="11:25"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</row>
    <row r="419" spans="11:25"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</row>
    <row r="420" spans="11:25"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</row>
    <row r="421" spans="11:25"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</row>
    <row r="422" spans="11:25"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</row>
    <row r="423" spans="11:25"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</row>
    <row r="424" spans="11:25"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</row>
    <row r="425" spans="11:25"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</row>
    <row r="426" spans="11:25"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</row>
    <row r="427" spans="11:25"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</row>
    <row r="428" spans="11:25"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</row>
    <row r="429" spans="11:25"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</row>
    <row r="430" spans="11:25"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</row>
    <row r="431" spans="11:25"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</row>
    <row r="432" spans="11:25"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</row>
    <row r="433" spans="11:25"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</row>
    <row r="434" spans="11:25"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</row>
    <row r="435" spans="11:25"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</row>
    <row r="436" spans="11:25"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</row>
    <row r="437" spans="11:25"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</row>
    <row r="438" spans="11:25"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</row>
    <row r="439" spans="11:25"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</row>
    <row r="440" spans="11:25"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</row>
    <row r="441" spans="11:25"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</row>
    <row r="442" spans="11:25"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</row>
    <row r="443" spans="11:25"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</row>
    <row r="444" spans="11:25"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</row>
    <row r="445" spans="11:25"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</row>
    <row r="446" spans="11:25"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</row>
    <row r="447" spans="11:25"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</row>
    <row r="448" spans="11:25"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</row>
    <row r="449" spans="11:25"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</row>
    <row r="450" spans="11:25"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</row>
    <row r="451" spans="11:25"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</row>
    <row r="452" spans="11:25"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</row>
    <row r="453" spans="11:25"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</row>
    <row r="454" spans="11:25"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</row>
    <row r="455" spans="11:25"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</row>
    <row r="456" spans="11:25"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</row>
    <row r="457" spans="11:25"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</row>
    <row r="458" spans="11:25"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</row>
    <row r="459" spans="11:25"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</row>
    <row r="460" spans="11:25"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</row>
    <row r="461" spans="11:25"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</row>
    <row r="462" spans="11:25"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</row>
    <row r="463" spans="11:25"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</row>
    <row r="464" spans="11:25"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</row>
    <row r="465" spans="11:25"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</row>
    <row r="466" spans="11:25"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</row>
    <row r="467" spans="11:25"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</row>
    <row r="468" spans="11:25"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</row>
    <row r="469" spans="11:25"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</row>
    <row r="470" spans="11:25"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</row>
    <row r="471" spans="11:25"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</row>
    <row r="472" spans="11:25"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</row>
    <row r="473" spans="11:25"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</row>
    <row r="474" spans="11:25"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</row>
    <row r="475" spans="11:25"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</row>
    <row r="476" spans="11:25"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</row>
    <row r="477" spans="11:25"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</row>
    <row r="478" spans="11:25"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</row>
    <row r="479" spans="11:25"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</row>
    <row r="480" spans="11:25"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</row>
    <row r="481" spans="11:25"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</row>
    <row r="482" spans="11:25"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</row>
    <row r="483" spans="11:25"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</row>
    <row r="484" spans="11:25"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</row>
    <row r="485" spans="11:25"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</row>
    <row r="486" spans="11:25"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</row>
    <row r="487" spans="11:25"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</row>
    <row r="488" spans="11:25"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</row>
    <row r="489" spans="11:25"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</row>
    <row r="490" spans="11:25"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</row>
    <row r="491" spans="11:25"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</row>
    <row r="492" spans="11:25"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</row>
    <row r="493" spans="11:25"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</row>
    <row r="494" spans="11:25"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</row>
    <row r="495" spans="11:25"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</row>
    <row r="496" spans="11:25"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</row>
    <row r="497" spans="11:25"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</row>
    <row r="498" spans="11:25"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</row>
    <row r="499" spans="11:25"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</row>
    <row r="500" spans="11:25"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</row>
    <row r="501" spans="11:25"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</row>
    <row r="502" spans="11:25"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</row>
    <row r="503" spans="11:25"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</row>
    <row r="504" spans="11:25"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</row>
    <row r="505" spans="11:25"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</row>
    <row r="506" spans="11:25"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</row>
    <row r="507" spans="11:25"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</row>
    <row r="508" spans="11:25"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</row>
    <row r="509" spans="11:25"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</row>
    <row r="510" spans="11:25"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</row>
    <row r="511" spans="11:25"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</row>
    <row r="512" spans="11:25"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</row>
    <row r="513" spans="11:25"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</row>
    <row r="514" spans="11:25"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</row>
    <row r="515" spans="11:25"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</row>
    <row r="516" spans="11:25"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</row>
    <row r="517" spans="11:25"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</row>
    <row r="518" spans="11:25"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</row>
    <row r="519" spans="11:25"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</row>
    <row r="520" spans="11:25"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</row>
    <row r="521" spans="11:25"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</row>
    <row r="522" spans="11:25"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</row>
  </sheetData>
  <sheetProtection selectLockedCells="1"/>
  <hyperlinks>
    <hyperlink ref="E28" location="Inicio!A1" display="Regresar al inicio" xr:uid="{1843A4A3-3DD7-45BA-8450-64EE69AAAFF0}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81024-2B91-4A09-BB8F-C52757FB6944}">
  <dimension ref="A1:Y523"/>
  <sheetViews>
    <sheetView zoomScale="90" zoomScaleNormal="90" workbookViewId="0">
      <selection activeCell="H25" sqref="H25"/>
    </sheetView>
  </sheetViews>
  <sheetFormatPr baseColWidth="10" defaultRowHeight="15"/>
  <cols>
    <col min="1" max="1" width="25" customWidth="1"/>
    <col min="2" max="2" width="23" customWidth="1"/>
    <col min="3" max="3" width="21.5703125" customWidth="1"/>
    <col min="4" max="4" width="26.5703125" customWidth="1"/>
    <col min="5" max="5" width="19" customWidth="1"/>
    <col min="6" max="6" width="20.140625" customWidth="1"/>
    <col min="7" max="7" width="17.7109375" customWidth="1"/>
    <col min="8" max="8" width="16.7109375" customWidth="1"/>
    <col min="9" max="9" width="19.42578125" customWidth="1"/>
    <col min="10" max="10" width="16.42578125" customWidth="1"/>
  </cols>
  <sheetData>
    <row r="1" spans="1:25" ht="23.25">
      <c r="A1" s="28"/>
      <c r="B1" s="50" t="s">
        <v>34</v>
      </c>
      <c r="C1" s="51"/>
      <c r="D1" s="51"/>
      <c r="E1" s="51"/>
      <c r="F1" s="51"/>
      <c r="G1" s="51"/>
      <c r="H1" s="51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21">
      <c r="A2" s="28"/>
      <c r="B2" s="28"/>
      <c r="C2" s="52" t="s">
        <v>7</v>
      </c>
      <c r="D2" s="49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25" ht="15.75">
      <c r="A3" s="54" t="s">
        <v>12</v>
      </c>
      <c r="B3" s="9"/>
      <c r="C3" s="9"/>
      <c r="D3" s="28"/>
      <c r="E3" s="53" t="s">
        <v>31</v>
      </c>
      <c r="F3" s="53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5.75">
      <c r="A4" s="28"/>
      <c r="B4" s="28"/>
      <c r="C4" s="28"/>
      <c r="D4" s="28"/>
      <c r="E4" s="53"/>
      <c r="F4" s="53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>
      <c r="A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>
      <c r="A6" s="28"/>
      <c r="B6" s="28"/>
      <c r="C6" s="55" t="s">
        <v>37</v>
      </c>
      <c r="D6" s="5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15.75">
      <c r="A7" s="6" t="s">
        <v>19</v>
      </c>
      <c r="B7" s="5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5" t="s">
        <v>27</v>
      </c>
      <c r="H7" s="5" t="s">
        <v>28</v>
      </c>
      <c r="I7" s="5" t="s">
        <v>25</v>
      </c>
      <c r="J7" s="5" t="s">
        <v>26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15.75">
      <c r="A8" s="71" t="s">
        <v>20</v>
      </c>
      <c r="B8" s="22">
        <v>6.45</v>
      </c>
      <c r="C8" s="22">
        <v>1.41E-3</v>
      </c>
      <c r="D8" s="22">
        <v>-8.0999999999999997E-8</v>
      </c>
      <c r="E8" s="22">
        <v>0</v>
      </c>
      <c r="F8" s="22">
        <v>0</v>
      </c>
      <c r="G8" s="23">
        <v>78</v>
      </c>
      <c r="H8" s="13">
        <f>G8/J8</f>
        <v>2.7857142857142856</v>
      </c>
      <c r="I8" s="14">
        <f>H8/H11</f>
        <v>0.81641623979874978</v>
      </c>
      <c r="J8" s="24">
        <v>28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15.75">
      <c r="A9" s="71" t="s">
        <v>21</v>
      </c>
      <c r="B9" s="22">
        <v>6.1</v>
      </c>
      <c r="C9" s="22">
        <v>3.2499999999999999E-3</v>
      </c>
      <c r="D9" s="22">
        <v>-1.02E-6</v>
      </c>
      <c r="E9" s="22">
        <v>0</v>
      </c>
      <c r="F9" s="22">
        <v>0</v>
      </c>
      <c r="G9" s="23">
        <v>20.015000000000001</v>
      </c>
      <c r="H9" s="13">
        <f t="shared" ref="H9:H10" si="0">G9/J9</f>
        <v>0.62546875000000002</v>
      </c>
      <c r="I9" s="14">
        <f>H9/H11</f>
        <v>0.18330768794391641</v>
      </c>
      <c r="J9" s="24">
        <v>32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15.75">
      <c r="A10" s="71" t="s">
        <v>22</v>
      </c>
      <c r="B10" s="22">
        <v>4.9714999999999998</v>
      </c>
      <c r="C10" s="22"/>
      <c r="D10" s="22"/>
      <c r="E10" s="22">
        <v>0</v>
      </c>
      <c r="F10" s="22">
        <v>0</v>
      </c>
      <c r="G10" s="23">
        <v>1.9E-2</v>
      </c>
      <c r="H10" s="13">
        <f t="shared" si="0"/>
        <v>9.4199305899851258E-4</v>
      </c>
      <c r="I10" s="14">
        <f>H10/H11</f>
        <v>2.7607225733377498E-4</v>
      </c>
      <c r="J10" s="24">
        <v>20.170000000000002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15.75">
      <c r="A11" s="28"/>
      <c r="B11" s="28"/>
      <c r="C11" s="28"/>
      <c r="D11" s="28"/>
      <c r="E11" s="28"/>
      <c r="F11" s="28"/>
      <c r="G11" s="12" t="s">
        <v>29</v>
      </c>
      <c r="H11" s="10">
        <f>SUM(H8:H10)</f>
        <v>3.4121250287732843</v>
      </c>
      <c r="I11" s="11">
        <f>SUM(I8:I10)</f>
        <v>0.99999999999999989</v>
      </c>
      <c r="J11" s="29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>
      <c r="A12" s="28"/>
      <c r="C12" s="56" t="s">
        <v>38</v>
      </c>
      <c r="D12" s="7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8.5">
      <c r="A13" s="57" t="s">
        <v>0</v>
      </c>
      <c r="B13" s="57" t="s">
        <v>1</v>
      </c>
      <c r="C13" s="57" t="s">
        <v>2</v>
      </c>
      <c r="D13" s="57" t="s">
        <v>3</v>
      </c>
      <c r="E13" s="57" t="s">
        <v>4</v>
      </c>
      <c r="F13" s="57" t="s">
        <v>10</v>
      </c>
      <c r="G13" s="57" t="s">
        <v>11</v>
      </c>
      <c r="H13" s="58" t="s">
        <v>9</v>
      </c>
      <c r="I13" s="59" t="s">
        <v>57</v>
      </c>
      <c r="J13" s="59" t="s">
        <v>56</v>
      </c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15.75">
      <c r="A14" s="11">
        <f>B35</f>
        <v>6.3854341363871612</v>
      </c>
      <c r="B14" s="25">
        <f>C35</f>
        <v>1.7468968839339655E-3</v>
      </c>
      <c r="C14" s="25">
        <f>D35</f>
        <v>-2.5310355712649346E-7</v>
      </c>
      <c r="D14" s="26">
        <f>E35</f>
        <v>0</v>
      </c>
      <c r="E14" s="26">
        <f>F35</f>
        <v>0</v>
      </c>
      <c r="F14" s="2">
        <v>298.14999999999998</v>
      </c>
      <c r="G14" s="2">
        <v>298.14999999999998</v>
      </c>
      <c r="H14" s="1">
        <v>1.9888999999999999</v>
      </c>
      <c r="I14" s="2">
        <v>1</v>
      </c>
      <c r="J14" s="2">
        <v>0.5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4">
      <c r="A15" s="28"/>
      <c r="B15" s="28"/>
      <c r="C15" s="28"/>
      <c r="D15" s="28"/>
      <c r="E15" s="28"/>
      <c r="F15" s="28"/>
      <c r="G15" s="28"/>
      <c r="H15" s="28"/>
      <c r="I15" s="60" t="s">
        <v>58</v>
      </c>
      <c r="J15" s="60" t="s">
        <v>59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15.75">
      <c r="A16" s="30"/>
      <c r="B16" s="30"/>
      <c r="C16" s="30"/>
      <c r="D16" s="30"/>
      <c r="E16" s="31"/>
      <c r="F16" s="30"/>
      <c r="G16" s="30"/>
      <c r="H16" s="30"/>
      <c r="I16" s="2">
        <v>20</v>
      </c>
      <c r="J16" s="2">
        <v>10</v>
      </c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18.75">
      <c r="A17" s="32" t="s">
        <v>49</v>
      </c>
      <c r="B17" s="15">
        <f>(($A$14)*($G$14-$F$14)+($B$14/2)*($G$14^2-$F$14^2)+($C$14/3)*($G$14^3-$F$14^3))+($D$14/4)*($G$14^4-$F$14^4)+($E$14/5)*($G$14^5-$F$14^5)</f>
        <v>0</v>
      </c>
      <c r="C17" s="30"/>
      <c r="D17" s="33" t="s">
        <v>17</v>
      </c>
      <c r="E17" s="15">
        <f>(($A$14)+($B$14)*($F$14)+($C$14)*($F$14^2))+($D$14)*($G$14^3)+($E$14)*($G$14^4)</f>
        <v>6.8837722008921745</v>
      </c>
      <c r="F17" s="30"/>
      <c r="G17" s="34" t="s">
        <v>60</v>
      </c>
      <c r="H17" s="15">
        <f>(E17/E19)</f>
        <v>1.4063231721632057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18.75">
      <c r="A18" s="33"/>
      <c r="B18" s="16"/>
      <c r="C18" s="30"/>
      <c r="D18" s="33"/>
      <c r="E18" s="18"/>
      <c r="F18" s="30"/>
      <c r="G18" s="30"/>
      <c r="H18" s="17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18.75">
      <c r="A19" s="32" t="s">
        <v>48</v>
      </c>
      <c r="B19" s="15">
        <f>(($A$14-H14)*($G$14-$F$14)+($B$14/2)*($G$14^2-$F$14^2)+($C$14/3)*($G$14^3-$F$14^3))+($D$14/4)*($G$14^4-$F$14^4)+($E$14/5)*($G$14^5-$F$14^5)</f>
        <v>0</v>
      </c>
      <c r="C19" s="30"/>
      <c r="D19" s="33" t="s">
        <v>18</v>
      </c>
      <c r="E19" s="15">
        <f>(($A$14-H14)+($B$14)*($F$14)+($C$14)*($F$14^2))+($D$14)*($G$14^3)+($E$14)*($G$14^4)</f>
        <v>4.8948722008921743</v>
      </c>
      <c r="F19" s="30"/>
      <c r="G19" s="33" t="s">
        <v>15</v>
      </c>
      <c r="H19" s="15">
        <f>-B19</f>
        <v>0</v>
      </c>
      <c r="I19" s="28"/>
      <c r="J19" s="30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20.25">
      <c r="A20" s="33"/>
      <c r="B20" s="16"/>
      <c r="C20" s="30"/>
      <c r="D20" s="31"/>
      <c r="E20" s="19"/>
      <c r="F20" s="30"/>
      <c r="G20" s="33" t="s">
        <v>16</v>
      </c>
      <c r="H20" s="17"/>
      <c r="I20" s="61" t="s">
        <v>55</v>
      </c>
      <c r="J20" s="27">
        <f>F14*(I16/J16)^(H17-1)</f>
        <v>395.13934575339596</v>
      </c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18.75">
      <c r="A21" s="32" t="s">
        <v>47</v>
      </c>
      <c r="B21" s="15">
        <f>(($A$14)*(LN($G$14/$F$14))+($B$14)*($G$14-$F$14)+($C$14/2)*($G$14^2-$F$14^2))+($D$14/3)*($G$14^3-$F$14^3)+($E$14/4)*($G$14^4-$F$14^4)</f>
        <v>0</v>
      </c>
      <c r="C21" s="30"/>
      <c r="D21" s="32" t="s">
        <v>52</v>
      </c>
      <c r="E21" s="15">
        <f>(($A$14-H14)*(LN($G$14/$F$14))+($B$14)*($G$14-$F$14)+($C$14/2)*($G$14^2-$F$14^2))+($D$14/3)*($G$14^3-$F$14^3)+($E$14/4)*($G$14^4-$F$14^4)</f>
        <v>0</v>
      </c>
      <c r="F21" s="30"/>
      <c r="G21" s="35"/>
      <c r="H21" s="17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18.75">
      <c r="A22" s="36"/>
      <c r="B22" s="16"/>
      <c r="C22" s="30"/>
      <c r="D22" s="31"/>
      <c r="E22" s="19"/>
      <c r="F22" s="30"/>
      <c r="G22" s="33" t="s">
        <v>30</v>
      </c>
      <c r="H22" s="15">
        <f>I8*J8+I9*J9+I10*J10</f>
        <v>28.731069106000739</v>
      </c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18.75">
      <c r="A23" s="33" t="s">
        <v>5</v>
      </c>
      <c r="B23" s="15">
        <f>B17</f>
        <v>0</v>
      </c>
      <c r="C23" s="30"/>
      <c r="D23" s="33" t="s">
        <v>6</v>
      </c>
      <c r="E23" s="15">
        <f>B19</f>
        <v>0</v>
      </c>
      <c r="F23" s="30"/>
      <c r="G23" s="33"/>
      <c r="H23" s="30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15.75">
      <c r="A24" s="30"/>
      <c r="B24" s="17"/>
      <c r="C24" s="30"/>
      <c r="D24" s="30"/>
      <c r="E24" s="37"/>
      <c r="F24" s="30"/>
      <c r="G24" s="38"/>
      <c r="H24" s="30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18.75">
      <c r="A25" s="33" t="s">
        <v>13</v>
      </c>
      <c r="B25" s="15">
        <f>B17-B19</f>
        <v>0</v>
      </c>
      <c r="C25" s="30"/>
      <c r="D25" s="33" t="s">
        <v>14</v>
      </c>
      <c r="E25" s="20">
        <v>0</v>
      </c>
      <c r="F25" s="30"/>
      <c r="G25" s="77" t="s">
        <v>53</v>
      </c>
      <c r="H25" s="27">
        <f>B27/F14</f>
        <v>1.3786004274156751</v>
      </c>
      <c r="I25" s="32" t="s">
        <v>62</v>
      </c>
      <c r="J25" s="26">
        <f>0</f>
        <v>0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ht="18.75">
      <c r="A26" s="30"/>
      <c r="B26" s="30"/>
      <c r="C26" s="30"/>
      <c r="D26" s="30"/>
      <c r="E26" s="30"/>
      <c r="F26" s="30"/>
      <c r="G26" s="33" t="s">
        <v>54</v>
      </c>
      <c r="I26" s="79" t="s">
        <v>63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5" ht="18.75">
      <c r="A27" s="39" t="s">
        <v>35</v>
      </c>
      <c r="B27" s="11">
        <f>H14*F14*LN(I14/J14)</f>
        <v>411.02971743398348</v>
      </c>
      <c r="C27" s="30"/>
      <c r="D27" s="33" t="s">
        <v>36</v>
      </c>
      <c r="E27" s="15">
        <f>B27</f>
        <v>411.02971743398348</v>
      </c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17.25">
      <c r="A28" s="43"/>
      <c r="B28" s="44"/>
      <c r="C28" s="44"/>
      <c r="D28" s="44"/>
      <c r="E28" s="44"/>
      <c r="F28" s="44"/>
      <c r="G28" s="44"/>
      <c r="H28" s="44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17.25">
      <c r="A29" s="46" t="s">
        <v>51</v>
      </c>
      <c r="B29" s="46"/>
      <c r="C29" s="45"/>
      <c r="D29" s="45"/>
      <c r="E29" s="76" t="s">
        <v>44</v>
      </c>
      <c r="G29" s="47" t="s">
        <v>61</v>
      </c>
      <c r="H29" s="46"/>
      <c r="I29" s="48"/>
      <c r="J29" s="49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15.75">
      <c r="A30" s="28"/>
      <c r="B30" s="41">
        <f>B8*I8</f>
        <v>5.2658847467019365</v>
      </c>
      <c r="C30" s="41">
        <f>C8*I8</f>
        <v>1.1511468981162372E-3</v>
      </c>
      <c r="D30" s="42">
        <f>D8*I8</f>
        <v>-6.6129715423698727E-8</v>
      </c>
      <c r="E30" s="41">
        <f>E8*I8</f>
        <v>0</v>
      </c>
      <c r="F30" s="41">
        <f>F8*I8</f>
        <v>0</v>
      </c>
      <c r="G30" s="21"/>
      <c r="H30" s="40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15.75">
      <c r="A31" s="28"/>
      <c r="B31" s="41">
        <f>B9*I9</f>
        <v>1.11817689645789</v>
      </c>
      <c r="C31" s="41">
        <f>C9*I9</f>
        <v>5.9574998581772836E-4</v>
      </c>
      <c r="D31" s="42">
        <f>D9*I9</f>
        <v>-1.8697384170279475E-7</v>
      </c>
      <c r="E31" s="41">
        <f>E9*I9</f>
        <v>0</v>
      </c>
      <c r="F31" s="41">
        <f>F9*I9</f>
        <v>0</v>
      </c>
      <c r="G31" s="21"/>
      <c r="H31" s="40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15.75">
      <c r="A32" s="28"/>
      <c r="B32" s="41">
        <f>B10*I10</f>
        <v>1.3724932273348623E-3</v>
      </c>
      <c r="C32" s="41">
        <f>C10*I10</f>
        <v>0</v>
      </c>
      <c r="D32" s="42">
        <f>D10*I10</f>
        <v>0</v>
      </c>
      <c r="E32" s="41">
        <f>E10*I10</f>
        <v>0</v>
      </c>
      <c r="F32" s="41">
        <f>F10*I10</f>
        <v>0</v>
      </c>
      <c r="G32" s="21"/>
      <c r="H32" s="40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15.75">
      <c r="A33" s="28"/>
      <c r="B33" s="41"/>
      <c r="C33" s="41"/>
      <c r="D33" s="42"/>
      <c r="E33" s="41"/>
      <c r="F33" s="41"/>
      <c r="G33" s="21"/>
      <c r="H33" s="40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15.75">
      <c r="A34" s="28"/>
      <c r="B34" s="41"/>
      <c r="C34" s="41"/>
      <c r="D34" s="42"/>
      <c r="E34" s="41"/>
      <c r="F34" s="41"/>
      <c r="G34" s="21"/>
      <c r="H34" s="40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15.75">
      <c r="A35" s="28"/>
      <c r="B35" s="41">
        <f>SUM(B30:B32)</f>
        <v>6.3854341363871612</v>
      </c>
      <c r="C35" s="41">
        <f>SUM(C30:C32)</f>
        <v>1.7468968839339655E-3</v>
      </c>
      <c r="D35" s="42">
        <f>SUM(D30:D32)</f>
        <v>-2.5310355712649346E-7</v>
      </c>
      <c r="E35" s="41">
        <f>SUM(E30:E32)</f>
        <v>0</v>
      </c>
      <c r="F35" s="41">
        <f>SUM(F30:F34)</f>
        <v>0</v>
      </c>
      <c r="G35" s="21"/>
      <c r="H35" s="40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>
      <c r="A36" s="28"/>
      <c r="B36" s="40"/>
      <c r="C36" s="40"/>
      <c r="D36" s="40"/>
      <c r="E36" s="40"/>
      <c r="F36" s="40"/>
      <c r="G36" s="40"/>
      <c r="H36" s="40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>
      <c r="A37" s="28"/>
      <c r="B37" s="40"/>
      <c r="C37" s="40"/>
      <c r="D37" s="40"/>
      <c r="E37" s="40"/>
      <c r="F37" s="40"/>
      <c r="G37" s="40"/>
      <c r="H37" s="40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</row>
    <row r="72" spans="1: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</row>
    <row r="73" spans="1: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</row>
    <row r="74" spans="1: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</row>
    <row r="75" spans="1: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</row>
    <row r="76" spans="1: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</row>
    <row r="77" spans="1: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</row>
    <row r="78" spans="1: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</row>
    <row r="79" spans="1: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</row>
    <row r="80" spans="1: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</row>
    <row r="81" spans="1: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</row>
    <row r="82" spans="1: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</row>
    <row r="83" spans="1: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</row>
    <row r="84" spans="1: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</row>
    <row r="85" spans="1: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</row>
    <row r="86" spans="1: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</row>
    <row r="87" spans="1: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</row>
    <row r="88" spans="1: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</row>
    <row r="89" spans="1: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</row>
    <row r="90" spans="1: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</row>
    <row r="91" spans="1: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</row>
    <row r="92" spans="1: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</row>
    <row r="93" spans="1: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</row>
    <row r="94" spans="1: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</row>
    <row r="95" spans="1: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</row>
    <row r="96" spans="1: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</row>
    <row r="97" spans="1: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</row>
    <row r="101" spans="1: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</row>
    <row r="102" spans="1: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</row>
    <row r="103" spans="1: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</row>
    <row r="104" spans="1: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</row>
    <row r="105" spans="1: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</row>
    <row r="106" spans="1: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</row>
    <row r="107" spans="1: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</row>
    <row r="108" spans="1: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</row>
    <row r="109" spans="1: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</row>
    <row r="110" spans="1: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</row>
    <row r="111" spans="1: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</row>
    <row r="112" spans="1: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</row>
    <row r="113" spans="1: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</row>
    <row r="114" spans="1:2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</row>
    <row r="115" spans="1:2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</row>
    <row r="116" spans="1:2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</row>
    <row r="117" spans="1:2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</row>
    <row r="118" spans="1: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</row>
    <row r="119" spans="1:2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</row>
    <row r="120" spans="1:2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</row>
    <row r="121" spans="1:2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</row>
    <row r="122" spans="1: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</row>
    <row r="123" spans="1:2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</row>
    <row r="124" spans="1:2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</row>
    <row r="125" spans="1:2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</row>
    <row r="126" spans="1:2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</row>
    <row r="127" spans="1:2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</row>
    <row r="128" spans="1:2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</row>
    <row r="129" spans="1:2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</row>
    <row r="130" spans="1: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</row>
    <row r="131" spans="1:2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</row>
    <row r="132" spans="1:2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</row>
    <row r="133" spans="1:2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</row>
    <row r="134" spans="1:2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</row>
    <row r="135" spans="1:2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</row>
    <row r="136" spans="1:2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</row>
    <row r="137" spans="1:2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</row>
    <row r="138" spans="1:2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</row>
    <row r="139" spans="1:2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</row>
    <row r="140" spans="1:2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</row>
    <row r="141" spans="1:2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</row>
    <row r="142" spans="1:2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</row>
    <row r="143" spans="1:2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</row>
    <row r="144" spans="1:2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</row>
    <row r="145" spans="1:2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</row>
    <row r="146" spans="1:2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</row>
    <row r="147" spans="1: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</row>
    <row r="148" spans="1:2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</row>
    <row r="149" spans="1: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</row>
    <row r="150" spans="1: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</row>
    <row r="151" spans="1: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</row>
    <row r="152" spans="1: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</row>
    <row r="153" spans="1:2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</row>
    <row r="154" spans="1:2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</row>
    <row r="155" spans="1:2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</row>
    <row r="157" spans="1:2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</row>
    <row r="158" spans="1:2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</row>
    <row r="159" spans="1:2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</row>
    <row r="160" spans="1:2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</row>
    <row r="161" spans="1:2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</row>
    <row r="162" spans="1:2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</row>
    <row r="163" spans="1:2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</row>
    <row r="164" spans="1:2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</row>
    <row r="165" spans="1:2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</row>
    <row r="166" spans="1:2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</row>
    <row r="167" spans="1:2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</row>
    <row r="168" spans="1:2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</row>
    <row r="169" spans="1:2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</row>
    <row r="170" spans="1:2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</row>
    <row r="171" spans="1:2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</row>
    <row r="172" spans="1:2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</row>
    <row r="173" spans="1:2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</row>
    <row r="174" spans="1:2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</row>
    <row r="175" spans="1:2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</row>
    <row r="176" spans="1:2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</row>
    <row r="177" spans="1:2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</row>
    <row r="178" spans="1:2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</row>
    <row r="179" spans="1:2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</row>
    <row r="180" spans="1:2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</row>
    <row r="181" spans="1:2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</row>
    <row r="182" spans="1:2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</row>
    <row r="183" spans="1:2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</row>
    <row r="184" spans="1:2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</row>
    <row r="185" spans="1:2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</row>
    <row r="186" spans="1:2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</row>
    <row r="187" spans="1:2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</row>
    <row r="188" spans="1:2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</row>
    <row r="189" spans="1:2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</row>
    <row r="190" spans="1:2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</row>
    <row r="191" spans="1:2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</row>
    <row r="192" spans="1:2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</row>
    <row r="193" spans="1: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</row>
    <row r="194" spans="1:2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</row>
    <row r="195" spans="1: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</row>
    <row r="196" spans="1:2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</row>
    <row r="197" spans="1:2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</row>
    <row r="198" spans="1:2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</row>
    <row r="199" spans="1:2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</row>
    <row r="200" spans="1:2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</row>
    <row r="201" spans="1:2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</row>
    <row r="202" spans="1: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</row>
    <row r="203" spans="1:2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</row>
    <row r="204" spans="1:2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</row>
    <row r="205" spans="1:2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</row>
    <row r="206" spans="1:2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</row>
    <row r="207" spans="1:2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</row>
    <row r="208" spans="1:2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</row>
    <row r="209" spans="1:2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</row>
    <row r="210" spans="1:2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</row>
    <row r="211" spans="1:2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</row>
    <row r="212" spans="1:2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</row>
    <row r="213" spans="1:2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</row>
    <row r="214" spans="1:2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</row>
    <row r="215" spans="1:2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</row>
    <row r="216" spans="1:2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</row>
    <row r="217" spans="1:2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</row>
    <row r="218" spans="1:2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</row>
    <row r="219" spans="1:2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</row>
    <row r="220" spans="1:2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</row>
    <row r="221" spans="1:2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</row>
    <row r="222" spans="1:2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</row>
    <row r="223" spans="1:2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</row>
    <row r="224" spans="1:2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</row>
    <row r="225" spans="1:2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</row>
    <row r="226" spans="1:2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</row>
    <row r="227" spans="1:2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</row>
    <row r="228" spans="1:2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</row>
    <row r="229" spans="1:2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</row>
    <row r="230" spans="1:2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</row>
    <row r="231" spans="1:2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</row>
    <row r="232" spans="1:2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</row>
    <row r="233" spans="1:2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</row>
    <row r="234" spans="1:2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</row>
    <row r="235" spans="1:2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</row>
    <row r="236" spans="1:2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</row>
    <row r="237" spans="1:2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</row>
    <row r="238" spans="1:2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</row>
    <row r="239" spans="1:2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</row>
    <row r="240" spans="1:2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</row>
    <row r="241" spans="1:2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</row>
    <row r="242" spans="1:2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</row>
    <row r="243" spans="1:2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</row>
    <row r="244" spans="1:2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</row>
    <row r="245" spans="1:25"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</row>
    <row r="246" spans="1:25"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</row>
    <row r="247" spans="1:25"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</row>
    <row r="248" spans="1:25"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</row>
    <row r="249" spans="1:25"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</row>
    <row r="250" spans="1:25"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</row>
    <row r="251" spans="1:25"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</row>
    <row r="252" spans="1:25"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</row>
    <row r="253" spans="1:25"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</row>
    <row r="254" spans="1:25"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</row>
    <row r="255" spans="1:25"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</row>
    <row r="256" spans="1:25"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</row>
    <row r="257" spans="11:25"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</row>
    <row r="258" spans="11:25"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</row>
    <row r="259" spans="11:25"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</row>
    <row r="260" spans="11:25"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</row>
    <row r="261" spans="11:25"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</row>
    <row r="262" spans="11:25"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</row>
    <row r="263" spans="11:25"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</row>
    <row r="264" spans="11:25"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</row>
    <row r="265" spans="11:25"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</row>
    <row r="266" spans="11:25"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</row>
    <row r="267" spans="11:25"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</row>
    <row r="268" spans="11:25"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</row>
    <row r="269" spans="11:25"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</row>
    <row r="270" spans="11:25"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</row>
    <row r="271" spans="11:25"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</row>
    <row r="272" spans="11:25"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</row>
    <row r="273" spans="11:25"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</row>
    <row r="274" spans="11:25"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</row>
    <row r="275" spans="11:25"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</row>
    <row r="276" spans="11:25"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</row>
    <row r="277" spans="11:25"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</row>
    <row r="278" spans="11:25"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</row>
    <row r="279" spans="11:25"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</row>
    <row r="280" spans="11:25"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</row>
    <row r="281" spans="11:25"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</row>
    <row r="282" spans="11:25"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</row>
    <row r="283" spans="11:25"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</row>
    <row r="284" spans="11:25"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</row>
    <row r="285" spans="11:25"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</row>
    <row r="286" spans="11:25"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</row>
    <row r="287" spans="11:25"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</row>
    <row r="288" spans="11:25"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</row>
    <row r="289" spans="11:25"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</row>
    <row r="290" spans="11:25"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</row>
    <row r="291" spans="11:25"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</row>
    <row r="292" spans="11:25"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</row>
    <row r="293" spans="11:25"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</row>
    <row r="294" spans="11:25"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</row>
    <row r="295" spans="11:25"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</row>
    <row r="296" spans="11:25"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</row>
    <row r="297" spans="11:25"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</row>
    <row r="298" spans="11:25"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</row>
    <row r="299" spans="11:25"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</row>
    <row r="300" spans="11:25"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</row>
    <row r="301" spans="11:25"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</row>
    <row r="302" spans="11:25"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</row>
    <row r="303" spans="11:25"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</row>
    <row r="304" spans="11:25"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</row>
    <row r="305" spans="11:25"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1:25"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</row>
    <row r="307" spans="11:25"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</row>
    <row r="308" spans="11:25"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</row>
    <row r="309" spans="11:25"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</row>
    <row r="310" spans="11:25"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</row>
    <row r="311" spans="11:25"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</row>
    <row r="312" spans="11:25"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</row>
    <row r="313" spans="11:25"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</row>
    <row r="314" spans="11:25"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</row>
    <row r="315" spans="11:25"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</row>
    <row r="316" spans="11:25"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</row>
    <row r="317" spans="11:25"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</row>
    <row r="318" spans="11:25"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</row>
    <row r="319" spans="11:25"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</row>
    <row r="320" spans="11:25"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</row>
    <row r="321" spans="11:25"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</row>
    <row r="322" spans="11:25"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</row>
    <row r="323" spans="11:25"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</row>
    <row r="324" spans="11:25"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</row>
    <row r="325" spans="11:25"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</row>
    <row r="326" spans="11:25"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</row>
    <row r="327" spans="11:25"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</row>
    <row r="328" spans="11:25"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</row>
    <row r="329" spans="11:25"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</row>
    <row r="330" spans="11:25"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</row>
    <row r="331" spans="11:25"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</row>
    <row r="332" spans="11:25"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</row>
    <row r="333" spans="11:25"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</row>
    <row r="334" spans="11:25"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</row>
    <row r="335" spans="11:25"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</row>
    <row r="336" spans="11:25"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</row>
    <row r="337" spans="11:25"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</row>
    <row r="338" spans="11:25"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</row>
    <row r="339" spans="11:25"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</row>
    <row r="340" spans="11:25"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</row>
    <row r="341" spans="11:25"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</row>
    <row r="342" spans="11:25"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</row>
    <row r="343" spans="11:25"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</row>
    <row r="344" spans="11:25"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</row>
    <row r="345" spans="11:25"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</row>
    <row r="346" spans="11:25"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</row>
    <row r="347" spans="11:25"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</row>
    <row r="348" spans="11:25"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</row>
    <row r="349" spans="11:25"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</row>
    <row r="350" spans="11:25"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</row>
    <row r="351" spans="11:25"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</row>
    <row r="352" spans="11:25"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</row>
    <row r="353" spans="11:25"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</row>
    <row r="354" spans="11:25"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</row>
    <row r="355" spans="11:25"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</row>
    <row r="356" spans="11:25"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</row>
    <row r="357" spans="11:25"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</row>
    <row r="358" spans="11:25"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</row>
    <row r="359" spans="11:25"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</row>
    <row r="360" spans="11:25"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11:25"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</row>
    <row r="362" spans="11:25"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</row>
    <row r="363" spans="11:25"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</row>
    <row r="364" spans="11:25"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</row>
    <row r="365" spans="11:25"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</row>
    <row r="366" spans="11:25"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</row>
    <row r="367" spans="11:25"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</row>
    <row r="368" spans="11:25"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</row>
    <row r="369" spans="11:25"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</row>
    <row r="370" spans="11:25"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</row>
    <row r="371" spans="11:25"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</row>
    <row r="372" spans="11:25"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</row>
    <row r="373" spans="11:25"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</row>
    <row r="374" spans="11:25"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</row>
    <row r="375" spans="11:25"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</row>
    <row r="376" spans="11:25"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</row>
    <row r="377" spans="11:25"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</row>
    <row r="378" spans="11:25"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</row>
    <row r="379" spans="11:25"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</row>
    <row r="380" spans="11:25"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</row>
    <row r="381" spans="11:25"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</row>
    <row r="382" spans="11:25"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</row>
    <row r="383" spans="11:25"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</row>
    <row r="384" spans="11:25"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</row>
    <row r="385" spans="11:25"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</row>
    <row r="386" spans="11:25"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</row>
    <row r="387" spans="11:25"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</row>
    <row r="388" spans="11:25"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</row>
    <row r="389" spans="11:25"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</row>
    <row r="390" spans="11:25"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</row>
    <row r="391" spans="11:25"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</row>
    <row r="392" spans="11:25"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</row>
    <row r="393" spans="11:25"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</row>
    <row r="394" spans="11:25"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</row>
    <row r="395" spans="11:25"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</row>
    <row r="396" spans="11:25"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</row>
    <row r="397" spans="11:25"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</row>
    <row r="398" spans="11:25"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</row>
    <row r="399" spans="11:25"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</row>
    <row r="400" spans="11:25"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</row>
    <row r="401" spans="11:25"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</row>
    <row r="402" spans="11:25"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</row>
    <row r="403" spans="11:25"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</row>
    <row r="404" spans="11:25"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</row>
    <row r="405" spans="11:25"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</row>
    <row r="406" spans="11:25"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</row>
    <row r="407" spans="11:25"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</row>
    <row r="408" spans="11:25"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</row>
    <row r="409" spans="11:25"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</row>
    <row r="410" spans="11:25"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</row>
    <row r="411" spans="11:25"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</row>
    <row r="412" spans="11:25"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</row>
    <row r="413" spans="11:25"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</row>
    <row r="414" spans="11:25"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</row>
    <row r="415" spans="11:25"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</row>
    <row r="416" spans="11:25"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</row>
    <row r="417" spans="11:25"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</row>
    <row r="418" spans="11:25"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</row>
    <row r="419" spans="11:25"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</row>
    <row r="420" spans="11:25"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</row>
    <row r="421" spans="11:25"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</row>
    <row r="422" spans="11:25"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</row>
    <row r="423" spans="11:25"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</row>
    <row r="424" spans="11:25"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</row>
    <row r="425" spans="11:25"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</row>
    <row r="426" spans="11:25"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</row>
    <row r="427" spans="11:25"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</row>
    <row r="428" spans="11:25"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</row>
    <row r="429" spans="11:25"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</row>
    <row r="430" spans="11:25"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</row>
    <row r="431" spans="11:25"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</row>
    <row r="432" spans="11:25"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</row>
    <row r="433" spans="11:25"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</row>
    <row r="434" spans="11:25"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</row>
    <row r="435" spans="11:25"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</row>
    <row r="436" spans="11:25"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</row>
    <row r="437" spans="11:25"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</row>
    <row r="438" spans="11:25"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</row>
    <row r="439" spans="11:25"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</row>
    <row r="440" spans="11:25"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</row>
    <row r="441" spans="11:25"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</row>
    <row r="442" spans="11:25"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</row>
    <row r="443" spans="11:25"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</row>
    <row r="444" spans="11:25"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</row>
    <row r="445" spans="11:25"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</row>
    <row r="446" spans="11:25"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</row>
    <row r="447" spans="11:25"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</row>
    <row r="448" spans="11:25"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</row>
    <row r="449" spans="11:25"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</row>
    <row r="450" spans="11:25"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</row>
    <row r="451" spans="11:25"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</row>
    <row r="452" spans="11:25"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</row>
    <row r="453" spans="11:25"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</row>
    <row r="454" spans="11:25"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</row>
    <row r="455" spans="11:25"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</row>
    <row r="456" spans="11:25"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</row>
    <row r="457" spans="11:25"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</row>
    <row r="458" spans="11:25"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</row>
    <row r="459" spans="11:25"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</row>
    <row r="460" spans="11:25"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</row>
    <row r="461" spans="11:25"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</row>
    <row r="462" spans="11:25"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</row>
    <row r="463" spans="11:25"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</row>
    <row r="464" spans="11:25"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</row>
    <row r="465" spans="11:25"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</row>
    <row r="466" spans="11:25"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</row>
    <row r="467" spans="11:25"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</row>
    <row r="468" spans="11:25"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</row>
    <row r="469" spans="11:25"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</row>
    <row r="470" spans="11:25"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</row>
    <row r="471" spans="11:25"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</row>
    <row r="472" spans="11:25"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</row>
    <row r="473" spans="11:25"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</row>
    <row r="474" spans="11:25"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</row>
    <row r="475" spans="11:25"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</row>
    <row r="476" spans="11:25"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</row>
    <row r="477" spans="11:25"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</row>
    <row r="478" spans="11:25"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</row>
    <row r="479" spans="11:25"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</row>
    <row r="480" spans="11:25"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</row>
    <row r="481" spans="11:25"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</row>
    <row r="482" spans="11:25"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</row>
    <row r="483" spans="11:25"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</row>
    <row r="484" spans="11:25"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</row>
    <row r="485" spans="11:25"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</row>
    <row r="486" spans="11:25"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</row>
    <row r="487" spans="11:25"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</row>
    <row r="488" spans="11:25"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</row>
    <row r="489" spans="11:25"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</row>
    <row r="490" spans="11:25"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</row>
    <row r="491" spans="11:25"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</row>
    <row r="492" spans="11:25"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</row>
    <row r="493" spans="11:25"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</row>
    <row r="494" spans="11:25"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</row>
    <row r="495" spans="11:25"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</row>
    <row r="496" spans="11:25"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</row>
    <row r="497" spans="11:25"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</row>
    <row r="498" spans="11:25"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</row>
    <row r="499" spans="11:25"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</row>
    <row r="500" spans="11:25"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</row>
    <row r="501" spans="11:25"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</row>
    <row r="502" spans="11:25"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</row>
    <row r="503" spans="11:25"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</row>
    <row r="504" spans="11:25"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</row>
    <row r="505" spans="11:25"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</row>
    <row r="506" spans="11:25"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</row>
    <row r="507" spans="11:25"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</row>
    <row r="508" spans="11:25"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</row>
    <row r="509" spans="11:25"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</row>
    <row r="510" spans="11:25"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</row>
    <row r="511" spans="11:25"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</row>
    <row r="512" spans="11:25"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</row>
    <row r="513" spans="11:25"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</row>
    <row r="514" spans="11:25"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</row>
    <row r="515" spans="11:25"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</row>
    <row r="516" spans="11:25"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</row>
    <row r="517" spans="11:25"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</row>
    <row r="518" spans="11:25"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</row>
    <row r="519" spans="11:25"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</row>
    <row r="520" spans="11:25"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</row>
    <row r="521" spans="11:25"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</row>
    <row r="522" spans="11:25"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</row>
    <row r="523" spans="11:25"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</row>
  </sheetData>
  <sheetProtection selectLockedCells="1"/>
  <hyperlinks>
    <hyperlink ref="E29" location="Inicio!A1" display="Regresar al inicio" xr:uid="{427280B5-FCC6-4EEC-B295-8FC230C7892B}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2C0C3-B907-43D6-B5C2-BD9349246B9A}">
  <dimension ref="A1:Y524"/>
  <sheetViews>
    <sheetView topLeftCell="A2" zoomScale="90" zoomScaleNormal="90" workbookViewId="0">
      <selection activeCell="J26" sqref="J26"/>
    </sheetView>
  </sheetViews>
  <sheetFormatPr baseColWidth="10" defaultRowHeight="15"/>
  <cols>
    <col min="1" max="1" width="25" customWidth="1"/>
    <col min="2" max="2" width="23" customWidth="1"/>
    <col min="3" max="3" width="21.5703125" customWidth="1"/>
    <col min="4" max="4" width="26.5703125" customWidth="1"/>
    <col min="5" max="5" width="19" customWidth="1"/>
    <col min="6" max="6" width="20.140625" customWidth="1"/>
    <col min="7" max="7" width="17.7109375" customWidth="1"/>
    <col min="8" max="8" width="16.7109375" customWidth="1"/>
    <col min="9" max="9" width="19.42578125" customWidth="1"/>
    <col min="10" max="10" width="16.42578125" customWidth="1"/>
  </cols>
  <sheetData>
    <row r="1" spans="1:25" ht="23.25">
      <c r="A1" s="28"/>
      <c r="B1" s="50" t="s">
        <v>34</v>
      </c>
      <c r="C1" s="51"/>
      <c r="D1" s="51"/>
      <c r="E1" s="51"/>
      <c r="F1" s="51"/>
      <c r="G1" s="51"/>
      <c r="H1" s="51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21">
      <c r="A2" s="28"/>
      <c r="B2" s="28"/>
      <c r="C2" s="52" t="s">
        <v>7</v>
      </c>
      <c r="D2" s="49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25" ht="15.75">
      <c r="A3" s="54" t="s">
        <v>12</v>
      </c>
      <c r="B3" s="9"/>
      <c r="C3" s="9"/>
      <c r="D3" s="28"/>
      <c r="E3" s="53" t="s">
        <v>31</v>
      </c>
      <c r="F3" s="53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5.75">
      <c r="A4" s="28"/>
      <c r="B4" s="28"/>
      <c r="C4" s="28"/>
      <c r="D4" s="28"/>
      <c r="E4" s="53"/>
      <c r="F4" s="53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>
      <c r="A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>
      <c r="A6" s="28"/>
      <c r="B6" s="28"/>
      <c r="C6" s="55" t="s">
        <v>37</v>
      </c>
      <c r="D6" s="5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15.75">
      <c r="A7" s="6" t="s">
        <v>19</v>
      </c>
      <c r="B7" s="5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5" t="s">
        <v>27</v>
      </c>
      <c r="H7" s="5" t="s">
        <v>28</v>
      </c>
      <c r="I7" s="5" t="s">
        <v>25</v>
      </c>
      <c r="J7" s="5" t="s">
        <v>26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15.75">
      <c r="A8" s="71" t="s">
        <v>20</v>
      </c>
      <c r="B8" s="22">
        <v>6.45</v>
      </c>
      <c r="C8" s="22">
        <v>1.41E-3</v>
      </c>
      <c r="D8" s="22">
        <v>-8.0999999999999997E-8</v>
      </c>
      <c r="E8" s="22">
        <v>0</v>
      </c>
      <c r="F8" s="22">
        <v>0</v>
      </c>
      <c r="G8" s="23">
        <v>78</v>
      </c>
      <c r="H8" s="13">
        <f>G8/J8</f>
        <v>2.7857142857142856</v>
      </c>
      <c r="I8" s="14">
        <f>H8/H12</f>
        <v>0.81085899893967206</v>
      </c>
      <c r="J8" s="24">
        <v>28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15.75">
      <c r="A9" s="71" t="s">
        <v>21</v>
      </c>
      <c r="B9" s="22">
        <v>6.1</v>
      </c>
      <c r="C9" s="22">
        <v>3.2499999999999999E-3</v>
      </c>
      <c r="D9" s="22">
        <v>-1.02E-6</v>
      </c>
      <c r="E9" s="22">
        <v>0</v>
      </c>
      <c r="F9" s="22">
        <v>0</v>
      </c>
      <c r="G9" s="23">
        <v>20.015000000000001</v>
      </c>
      <c r="H9" s="13">
        <f t="shared" ref="H9:H11" si="0">G9/J9</f>
        <v>0.62546875000000002</v>
      </c>
      <c r="I9" s="14">
        <f>H9/H12</f>
        <v>0.1820599359718634</v>
      </c>
      <c r="J9" s="24">
        <v>32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15.75">
      <c r="A10" s="71" t="s">
        <v>22</v>
      </c>
      <c r="B10" s="22">
        <v>4.9714999999999998</v>
      </c>
      <c r="C10" s="22"/>
      <c r="D10" s="22"/>
      <c r="E10" s="22">
        <v>0</v>
      </c>
      <c r="F10" s="22">
        <v>0</v>
      </c>
      <c r="G10" s="23">
        <v>1.9E-2</v>
      </c>
      <c r="H10" s="13">
        <f t="shared" si="0"/>
        <v>9.4199305899851258E-4</v>
      </c>
      <c r="I10" s="14">
        <f>H10/H12</f>
        <v>2.7419306880992688E-4</v>
      </c>
      <c r="J10" s="24">
        <v>20.170000000000002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15.75">
      <c r="A11" s="71" t="s">
        <v>23</v>
      </c>
      <c r="B11" s="22">
        <v>4.9714999999999998</v>
      </c>
      <c r="C11" s="22"/>
      <c r="D11" s="22"/>
      <c r="E11" s="22">
        <v>0</v>
      </c>
      <c r="F11" s="22">
        <v>0</v>
      </c>
      <c r="G11" s="23">
        <v>0.93400000000000005</v>
      </c>
      <c r="H11" s="13">
        <f t="shared" si="0"/>
        <v>2.3385077616424641E-2</v>
      </c>
      <c r="I11" s="14">
        <f>H11/H12</f>
        <v>6.8068720196545803E-3</v>
      </c>
      <c r="J11" s="24">
        <v>39.94</v>
      </c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15.75">
      <c r="A12" s="28"/>
      <c r="B12" s="28"/>
      <c r="C12" s="28"/>
      <c r="D12" s="28"/>
      <c r="E12" s="28"/>
      <c r="F12" s="28"/>
      <c r="G12" s="12" t="s">
        <v>29</v>
      </c>
      <c r="H12" s="10">
        <f>SUM(H8:H11)</f>
        <v>3.4355101063897089</v>
      </c>
      <c r="I12" s="11">
        <f>SUM(I8:I11)</f>
        <v>1</v>
      </c>
      <c r="J12" s="29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>
      <c r="A13" s="28"/>
      <c r="C13" s="56" t="s">
        <v>38</v>
      </c>
      <c r="D13" s="7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8.5">
      <c r="A14" s="57" t="s">
        <v>0</v>
      </c>
      <c r="B14" s="57" t="s">
        <v>1</v>
      </c>
      <c r="C14" s="57" t="s">
        <v>2</v>
      </c>
      <c r="D14" s="57" t="s">
        <v>3</v>
      </c>
      <c r="E14" s="57" t="s">
        <v>4</v>
      </c>
      <c r="F14" s="57" t="s">
        <v>10</v>
      </c>
      <c r="G14" s="57" t="s">
        <v>11</v>
      </c>
      <c r="H14" s="58" t="s">
        <v>9</v>
      </c>
      <c r="I14" s="59" t="s">
        <v>57</v>
      </c>
      <c r="J14" s="59" t="s">
        <v>56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15.75">
      <c r="A15" s="11">
        <f>B36</f>
        <v>6.3758096676765526</v>
      </c>
      <c r="B15" s="25">
        <f>C36</f>
        <v>1.7350059804134934E-3</v>
      </c>
      <c r="C15" s="25">
        <f>D36</f>
        <v>-2.5138071360541411E-7</v>
      </c>
      <c r="D15" s="26">
        <f>E36</f>
        <v>0</v>
      </c>
      <c r="E15" s="26">
        <f>F36</f>
        <v>0</v>
      </c>
      <c r="F15" s="2">
        <v>298.14999999999998</v>
      </c>
      <c r="G15" s="2">
        <v>298.14999999999998</v>
      </c>
      <c r="H15" s="1">
        <v>1.9888999999999999</v>
      </c>
      <c r="I15" s="2">
        <v>1</v>
      </c>
      <c r="J15" s="2">
        <v>0.5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24">
      <c r="A16" s="28"/>
      <c r="B16" s="28"/>
      <c r="C16" s="28"/>
      <c r="D16" s="28"/>
      <c r="E16" s="28"/>
      <c r="F16" s="28"/>
      <c r="G16" s="28"/>
      <c r="H16" s="28"/>
      <c r="I16" s="60" t="s">
        <v>58</v>
      </c>
      <c r="J16" s="60" t="s">
        <v>59</v>
      </c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15.75">
      <c r="A17" s="30"/>
      <c r="B17" s="30"/>
      <c r="C17" s="30"/>
      <c r="D17" s="30"/>
      <c r="E17" s="31"/>
      <c r="F17" s="30"/>
      <c r="G17" s="30"/>
      <c r="H17" s="30"/>
      <c r="I17" s="2">
        <v>20</v>
      </c>
      <c r="J17" s="2">
        <v>10</v>
      </c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18.75">
      <c r="A18" s="32" t="s">
        <v>49</v>
      </c>
      <c r="B18" s="15">
        <f>(($A$15)*($G$15-$F$15)+($B$15/2)*($G$15^2-$F$15^2)+($C$15/3)*($G$15^3-$F$15^3))+($D$15/4)*($G$15^4-$F$15^4)+($E$15/5)*($G$15^5-$F$15^5)</f>
        <v>0</v>
      </c>
      <c r="C18" s="30"/>
      <c r="D18" s="33" t="s">
        <v>17</v>
      </c>
      <c r="E18" s="15">
        <f>(($A$15)+($B$15)*($F$15)+($C$15)*($F$15^2))+($D$15)*($G$15^3)+($E$15)*($G$15^4)</f>
        <v>6.8707556087539574</v>
      </c>
      <c r="F18" s="30"/>
      <c r="G18" s="34" t="s">
        <v>60</v>
      </c>
      <c r="H18" s="15">
        <f>(E18/E20)</f>
        <v>1.4074065600042698</v>
      </c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18.75">
      <c r="A19" s="33"/>
      <c r="B19" s="16"/>
      <c r="C19" s="30"/>
      <c r="D19" s="33"/>
      <c r="E19" s="18"/>
      <c r="F19" s="30"/>
      <c r="G19" s="30"/>
      <c r="H19" s="17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18.75">
      <c r="A20" s="32" t="s">
        <v>48</v>
      </c>
      <c r="B20" s="15">
        <f>(($A$15-H15)*($G$15-$F$15)+($B$15/2)*($G$15^2-$F$15^2)+($C$15/3)*($G$15^3-$F$15^3))+($D$15/4)*($G$15^4-$F$15^4)+($E$15/5)*($G$15^5-$F$15^5)</f>
        <v>0</v>
      </c>
      <c r="C20" s="30"/>
      <c r="D20" s="33" t="s">
        <v>18</v>
      </c>
      <c r="E20" s="15">
        <f>(($A$15-H15)+($B$15)*($F$15)+($C$15)*($F$15^2))+($D$15)*($G$15^3)+($E$15)*($G$15^4)</f>
        <v>4.8818556087539573</v>
      </c>
      <c r="F20" s="30"/>
      <c r="G20" s="33" t="s">
        <v>15</v>
      </c>
      <c r="H20" s="15">
        <f>-B20</f>
        <v>0</v>
      </c>
      <c r="I20" s="28"/>
      <c r="J20" s="30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20.25">
      <c r="A21" s="33"/>
      <c r="B21" s="16"/>
      <c r="C21" s="30"/>
      <c r="D21" s="31"/>
      <c r="E21" s="19"/>
      <c r="F21" s="30"/>
      <c r="G21" s="33" t="s">
        <v>16</v>
      </c>
      <c r="H21" s="17"/>
      <c r="I21" s="61" t="s">
        <v>55</v>
      </c>
      <c r="J21" s="27">
        <f>F15*(I17/J17)^(H18-1)</f>
        <v>395.43618599128763</v>
      </c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18.75">
      <c r="A22" s="32" t="s">
        <v>47</v>
      </c>
      <c r="B22" s="15">
        <f>(($A$15)*(LN($G$15/$F$15))+($B$15)*($G$15-$F$15)+($C$15/2)*($G$15^2-$F$15^2))+($D$15/3)*($G$15^3-$F$15^3)+($E$15/4)*($G$15^4-$F$15^4)</f>
        <v>0</v>
      </c>
      <c r="C22" s="30"/>
      <c r="D22" s="32" t="s">
        <v>52</v>
      </c>
      <c r="E22" s="15">
        <f>(($A$15-H15)*(LN($G$15/$F$15))+($B$15)*($G$15-$F$15)+($C$15/2)*($G$15^2-$F$15^2))+($D$15/3)*($G$15^3-$F$15^3)+($E$15/4)*($G$15^4-$F$15^4)</f>
        <v>0</v>
      </c>
      <c r="F22" s="30"/>
      <c r="G22" s="35"/>
      <c r="H22" s="17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18.75">
      <c r="A23" s="36"/>
      <c r="B23" s="16"/>
      <c r="C23" s="30"/>
      <c r="D23" s="31"/>
      <c r="E23" s="19"/>
      <c r="F23" s="30"/>
      <c r="G23" s="33" t="s">
        <v>30</v>
      </c>
      <c r="H23" s="15">
        <f>I8*J8+I9*J9+I10*J10+I11*J11</f>
        <v>28.807366864073348</v>
      </c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18.75">
      <c r="A24" s="33" t="s">
        <v>5</v>
      </c>
      <c r="B24" s="15">
        <f>B18</f>
        <v>0</v>
      </c>
      <c r="C24" s="30"/>
      <c r="D24" s="33" t="s">
        <v>6</v>
      </c>
      <c r="E24" s="15">
        <f>B20</f>
        <v>0</v>
      </c>
      <c r="F24" s="30"/>
      <c r="G24" s="33"/>
      <c r="H24" s="30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15.75">
      <c r="A25" s="30"/>
      <c r="B25" s="17"/>
      <c r="C25" s="30"/>
      <c r="D25" s="30"/>
      <c r="E25" s="37"/>
      <c r="F25" s="30"/>
      <c r="G25" s="38"/>
      <c r="H25" s="30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ht="18.75">
      <c r="A26" s="33" t="s">
        <v>13</v>
      </c>
      <c r="B26" s="15">
        <f>B18-B20</f>
        <v>0</v>
      </c>
      <c r="C26" s="30"/>
      <c r="D26" s="33" t="s">
        <v>14</v>
      </c>
      <c r="E26" s="20">
        <v>0</v>
      </c>
      <c r="F26" s="30"/>
      <c r="G26" s="77" t="s">
        <v>53</v>
      </c>
      <c r="H26" s="27">
        <f>B28/F15</f>
        <v>1.3786004274156751</v>
      </c>
      <c r="I26" s="32" t="s">
        <v>62</v>
      </c>
      <c r="J26" s="26">
        <f>0</f>
        <v>0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5" ht="18.75">
      <c r="A27" s="30"/>
      <c r="B27" s="30"/>
      <c r="C27" s="30"/>
      <c r="D27" s="30"/>
      <c r="E27" s="30"/>
      <c r="F27" s="30"/>
      <c r="G27" s="33" t="s">
        <v>54</v>
      </c>
      <c r="I27" s="79" t="s">
        <v>63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18.75">
      <c r="A28" s="39" t="s">
        <v>35</v>
      </c>
      <c r="B28" s="11">
        <f>H15*F15*LN(I15/J15)</f>
        <v>411.02971743398348</v>
      </c>
      <c r="C28" s="30"/>
      <c r="D28" s="33" t="s">
        <v>36</v>
      </c>
      <c r="E28" s="15">
        <f>B28</f>
        <v>411.02971743398348</v>
      </c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17.25">
      <c r="A29" s="43"/>
      <c r="B29" s="44"/>
      <c r="C29" s="44"/>
      <c r="D29" s="44"/>
      <c r="E29" s="44"/>
      <c r="F29" s="44"/>
      <c r="G29" s="44"/>
      <c r="H29" s="44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17.25">
      <c r="A30" s="46" t="s">
        <v>51</v>
      </c>
      <c r="B30" s="46"/>
      <c r="C30" s="45"/>
      <c r="D30" s="45"/>
      <c r="E30" s="76" t="s">
        <v>44</v>
      </c>
      <c r="G30" s="47" t="s">
        <v>61</v>
      </c>
      <c r="H30" s="46"/>
      <c r="I30" s="48"/>
      <c r="J30" s="49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15.75">
      <c r="A31" s="28"/>
      <c r="B31" s="41">
        <f>B8*I8</f>
        <v>5.230040543160885</v>
      </c>
      <c r="C31" s="41">
        <f>C8*I8</f>
        <v>1.1433111885049375E-3</v>
      </c>
      <c r="D31" s="42">
        <f>D8*I8</f>
        <v>-6.5679578914113438E-8</v>
      </c>
      <c r="E31" s="41">
        <f>E8*I8</f>
        <v>0</v>
      </c>
      <c r="F31" s="41">
        <f>F8*I8</f>
        <v>0</v>
      </c>
      <c r="G31" s="21"/>
      <c r="H31" s="40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15.75">
      <c r="A32" s="28"/>
      <c r="B32" s="41">
        <f>B9*I9</f>
        <v>1.1105656094283667</v>
      </c>
      <c r="C32" s="41">
        <f>C9*I9</f>
        <v>5.9169479190855601E-4</v>
      </c>
      <c r="D32" s="42">
        <f>D9*I9</f>
        <v>-1.8570113469130066E-7</v>
      </c>
      <c r="E32" s="41">
        <f>E9*I9</f>
        <v>0</v>
      </c>
      <c r="F32" s="41">
        <f>F9*I9</f>
        <v>0</v>
      </c>
      <c r="G32" s="21"/>
      <c r="H32" s="40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15.75">
      <c r="A33" s="28"/>
      <c r="B33" s="41">
        <f>B10*I10</f>
        <v>1.3631508415885515E-3</v>
      </c>
      <c r="C33" s="41">
        <f>C10*I10</f>
        <v>0</v>
      </c>
      <c r="D33" s="42">
        <f>D10*I10</f>
        <v>0</v>
      </c>
      <c r="E33" s="41">
        <f>E10*I10</f>
        <v>0</v>
      </c>
      <c r="F33" s="41">
        <f>F10*I10</f>
        <v>0</v>
      </c>
      <c r="G33" s="21"/>
      <c r="H33" s="40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15.75">
      <c r="A34" s="28"/>
      <c r="B34" s="41">
        <f>B11*I11</f>
        <v>3.3840364245712747E-2</v>
      </c>
      <c r="C34" s="41">
        <f>C11*I11</f>
        <v>0</v>
      </c>
      <c r="D34" s="42">
        <f>D11*I11</f>
        <v>0</v>
      </c>
      <c r="E34" s="41">
        <f>E11*I11</f>
        <v>0</v>
      </c>
      <c r="F34" s="41">
        <f>F11*I11</f>
        <v>0</v>
      </c>
      <c r="G34" s="21"/>
      <c r="H34" s="40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15.75">
      <c r="A35" s="28"/>
      <c r="B35" s="41"/>
      <c r="C35" s="41"/>
      <c r="D35" s="42"/>
      <c r="E35" s="41"/>
      <c r="F35" s="41"/>
      <c r="G35" s="21"/>
      <c r="H35" s="40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15.75">
      <c r="A36" s="28"/>
      <c r="B36" s="41">
        <f>SUM(B31:B34)</f>
        <v>6.3758096676765526</v>
      </c>
      <c r="C36" s="41">
        <f>SUM(C31:C34)</f>
        <v>1.7350059804134934E-3</v>
      </c>
      <c r="D36" s="42">
        <f>SUM(D31:D34)</f>
        <v>-2.5138071360541411E-7</v>
      </c>
      <c r="E36" s="41">
        <f>SUM(E31:E34)</f>
        <v>0</v>
      </c>
      <c r="F36" s="41">
        <f>SUM(F31:F34)</f>
        <v>0</v>
      </c>
      <c r="G36" s="21"/>
      <c r="H36" s="40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>
      <c r="A37" s="28"/>
      <c r="B37" s="40"/>
      <c r="C37" s="40"/>
      <c r="D37" s="40"/>
      <c r="E37" s="40"/>
      <c r="F37" s="40"/>
      <c r="G37" s="40"/>
      <c r="H37" s="40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>
      <c r="A38" s="28"/>
      <c r="B38" s="40"/>
      <c r="C38" s="40"/>
      <c r="D38" s="40"/>
      <c r="E38" s="40"/>
      <c r="F38" s="40"/>
      <c r="G38" s="40"/>
      <c r="H38" s="40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</row>
    <row r="72" spans="1: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</row>
    <row r="73" spans="1: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</row>
    <row r="74" spans="1: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</row>
    <row r="75" spans="1: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</row>
    <row r="76" spans="1: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</row>
    <row r="77" spans="1: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</row>
    <row r="78" spans="1: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</row>
    <row r="79" spans="1: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</row>
    <row r="80" spans="1: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</row>
    <row r="81" spans="1: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</row>
    <row r="82" spans="1: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</row>
    <row r="83" spans="1: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</row>
    <row r="84" spans="1: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</row>
    <row r="85" spans="1: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</row>
    <row r="86" spans="1: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</row>
    <row r="87" spans="1: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</row>
    <row r="88" spans="1: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</row>
    <row r="89" spans="1: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</row>
    <row r="90" spans="1: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</row>
    <row r="91" spans="1: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</row>
    <row r="92" spans="1: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</row>
    <row r="93" spans="1: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</row>
    <row r="94" spans="1: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</row>
    <row r="95" spans="1: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</row>
    <row r="96" spans="1: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</row>
    <row r="97" spans="1: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</row>
    <row r="101" spans="1: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</row>
    <row r="102" spans="1: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</row>
    <row r="103" spans="1: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</row>
    <row r="104" spans="1: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</row>
    <row r="105" spans="1: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</row>
    <row r="106" spans="1: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</row>
    <row r="107" spans="1: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</row>
    <row r="108" spans="1: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</row>
    <row r="109" spans="1: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</row>
    <row r="110" spans="1: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</row>
    <row r="111" spans="1: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</row>
    <row r="112" spans="1: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</row>
    <row r="113" spans="1: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</row>
    <row r="114" spans="1:2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</row>
    <row r="115" spans="1:2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</row>
    <row r="116" spans="1:2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</row>
    <row r="117" spans="1:2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</row>
    <row r="118" spans="1: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</row>
    <row r="119" spans="1:2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</row>
    <row r="120" spans="1:2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</row>
    <row r="121" spans="1:2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</row>
    <row r="122" spans="1: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</row>
    <row r="123" spans="1:2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</row>
    <row r="124" spans="1:2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</row>
    <row r="125" spans="1:2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</row>
    <row r="126" spans="1:2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</row>
    <row r="127" spans="1:2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</row>
    <row r="128" spans="1:2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</row>
    <row r="129" spans="1:2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</row>
    <row r="130" spans="1: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</row>
    <row r="131" spans="1:2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</row>
    <row r="132" spans="1:2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</row>
    <row r="133" spans="1:2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</row>
    <row r="134" spans="1:2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</row>
    <row r="135" spans="1:2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</row>
    <row r="136" spans="1:2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</row>
    <row r="137" spans="1:2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</row>
    <row r="138" spans="1:2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</row>
    <row r="139" spans="1:2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</row>
    <row r="140" spans="1:2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</row>
    <row r="141" spans="1:2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</row>
    <row r="142" spans="1:2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</row>
    <row r="143" spans="1:2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</row>
    <row r="144" spans="1:2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</row>
    <row r="145" spans="1:2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</row>
    <row r="146" spans="1:2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</row>
    <row r="147" spans="1: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</row>
    <row r="148" spans="1:2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</row>
    <row r="149" spans="1: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</row>
    <row r="150" spans="1: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</row>
    <row r="151" spans="1: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</row>
    <row r="152" spans="1: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</row>
    <row r="153" spans="1:2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</row>
    <row r="154" spans="1:2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</row>
    <row r="155" spans="1:2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</row>
    <row r="157" spans="1:2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</row>
    <row r="158" spans="1:2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</row>
    <row r="159" spans="1:2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</row>
    <row r="160" spans="1:2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</row>
    <row r="161" spans="1:2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</row>
    <row r="162" spans="1:2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</row>
    <row r="163" spans="1:2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</row>
    <row r="164" spans="1:2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</row>
    <row r="165" spans="1:2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</row>
    <row r="166" spans="1:2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</row>
    <row r="167" spans="1:2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</row>
    <row r="168" spans="1:2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</row>
    <row r="169" spans="1:2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</row>
    <row r="170" spans="1:2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</row>
    <row r="171" spans="1:2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</row>
    <row r="172" spans="1:2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</row>
    <row r="173" spans="1:2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</row>
    <row r="174" spans="1:2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</row>
    <row r="175" spans="1:2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</row>
    <row r="176" spans="1:2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</row>
    <row r="177" spans="1:2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</row>
    <row r="178" spans="1:2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</row>
    <row r="179" spans="1:2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</row>
    <row r="180" spans="1:2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</row>
    <row r="181" spans="1:2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</row>
    <row r="182" spans="1:2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</row>
    <row r="183" spans="1:2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</row>
    <row r="184" spans="1:2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</row>
    <row r="185" spans="1:2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</row>
    <row r="186" spans="1:2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</row>
    <row r="187" spans="1:2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</row>
    <row r="188" spans="1:2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</row>
    <row r="189" spans="1:2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</row>
    <row r="190" spans="1:2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</row>
    <row r="191" spans="1:2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</row>
    <row r="192" spans="1:2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</row>
    <row r="193" spans="1: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</row>
    <row r="194" spans="1:2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</row>
    <row r="195" spans="1: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</row>
    <row r="196" spans="1:2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</row>
    <row r="197" spans="1:2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</row>
    <row r="198" spans="1:2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</row>
    <row r="199" spans="1:2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</row>
    <row r="200" spans="1:2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</row>
    <row r="201" spans="1:2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</row>
    <row r="202" spans="1: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</row>
    <row r="203" spans="1:2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</row>
    <row r="204" spans="1:2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</row>
    <row r="205" spans="1:2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</row>
    <row r="206" spans="1:2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</row>
    <row r="207" spans="1:2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</row>
    <row r="208" spans="1:2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</row>
    <row r="209" spans="1:2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</row>
    <row r="210" spans="1:2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</row>
    <row r="211" spans="1:2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</row>
    <row r="212" spans="1:2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</row>
    <row r="213" spans="1:2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</row>
    <row r="214" spans="1:2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</row>
    <row r="215" spans="1:2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</row>
    <row r="216" spans="1:2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</row>
    <row r="217" spans="1:2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</row>
    <row r="218" spans="1:2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</row>
    <row r="219" spans="1:2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</row>
    <row r="220" spans="1:2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</row>
    <row r="221" spans="1:2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</row>
    <row r="222" spans="1:2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</row>
    <row r="223" spans="1:2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</row>
    <row r="224" spans="1:2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</row>
    <row r="225" spans="1:2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</row>
    <row r="226" spans="1:2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</row>
    <row r="227" spans="1:2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</row>
    <row r="228" spans="1:2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</row>
    <row r="229" spans="1:2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</row>
    <row r="230" spans="1:2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</row>
    <row r="231" spans="1:2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</row>
    <row r="232" spans="1:2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</row>
    <row r="233" spans="1:2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</row>
    <row r="234" spans="1:2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</row>
    <row r="235" spans="1:2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</row>
    <row r="236" spans="1:2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</row>
    <row r="237" spans="1:2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</row>
    <row r="238" spans="1:2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</row>
    <row r="239" spans="1:2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</row>
    <row r="240" spans="1:2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</row>
    <row r="241" spans="1:2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</row>
    <row r="242" spans="1:2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</row>
    <row r="243" spans="1:2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</row>
    <row r="244" spans="1:2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</row>
    <row r="245" spans="1:2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</row>
    <row r="246" spans="1:25"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</row>
    <row r="247" spans="1:25"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</row>
    <row r="248" spans="1:25"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</row>
    <row r="249" spans="1:25"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</row>
    <row r="250" spans="1:25"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</row>
    <row r="251" spans="1:25"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</row>
    <row r="252" spans="1:25"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</row>
    <row r="253" spans="1:25"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</row>
    <row r="254" spans="1:25"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</row>
    <row r="255" spans="1:25"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</row>
    <row r="256" spans="1:25"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</row>
    <row r="257" spans="11:25"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</row>
    <row r="258" spans="11:25"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</row>
    <row r="259" spans="11:25"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</row>
    <row r="260" spans="11:25"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</row>
    <row r="261" spans="11:25"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</row>
    <row r="262" spans="11:25"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</row>
    <row r="263" spans="11:25"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</row>
    <row r="264" spans="11:25"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</row>
    <row r="265" spans="11:25"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</row>
    <row r="266" spans="11:25"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</row>
    <row r="267" spans="11:25"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</row>
    <row r="268" spans="11:25"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</row>
    <row r="269" spans="11:25"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</row>
    <row r="270" spans="11:25"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</row>
    <row r="271" spans="11:25"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</row>
    <row r="272" spans="11:25"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</row>
    <row r="273" spans="11:25"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</row>
    <row r="274" spans="11:25"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</row>
    <row r="275" spans="11:25"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</row>
    <row r="276" spans="11:25"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</row>
    <row r="277" spans="11:25"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</row>
    <row r="278" spans="11:25"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</row>
    <row r="279" spans="11:25"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</row>
    <row r="280" spans="11:25"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</row>
    <row r="281" spans="11:25"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</row>
    <row r="282" spans="11:25"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</row>
    <row r="283" spans="11:25"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</row>
    <row r="284" spans="11:25"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</row>
    <row r="285" spans="11:25"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</row>
    <row r="286" spans="11:25"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</row>
    <row r="287" spans="11:25"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</row>
    <row r="288" spans="11:25"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</row>
    <row r="289" spans="11:25"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</row>
    <row r="290" spans="11:25"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</row>
    <row r="291" spans="11:25"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</row>
    <row r="292" spans="11:25"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</row>
    <row r="293" spans="11:25"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</row>
    <row r="294" spans="11:25"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</row>
    <row r="295" spans="11:25"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</row>
    <row r="296" spans="11:25"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</row>
    <row r="297" spans="11:25"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</row>
    <row r="298" spans="11:25"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</row>
    <row r="299" spans="11:25"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</row>
    <row r="300" spans="11:25"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</row>
    <row r="301" spans="11:25"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</row>
    <row r="302" spans="11:25"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</row>
    <row r="303" spans="11:25"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</row>
    <row r="304" spans="11:25"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</row>
    <row r="305" spans="11:25"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1:25"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</row>
    <row r="307" spans="11:25"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</row>
    <row r="308" spans="11:25"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</row>
    <row r="309" spans="11:25"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</row>
    <row r="310" spans="11:25"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</row>
    <row r="311" spans="11:25"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</row>
    <row r="312" spans="11:25"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</row>
    <row r="313" spans="11:25"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</row>
    <row r="314" spans="11:25"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</row>
    <row r="315" spans="11:25"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</row>
    <row r="316" spans="11:25"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</row>
    <row r="317" spans="11:25"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</row>
    <row r="318" spans="11:25"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</row>
    <row r="319" spans="11:25"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</row>
    <row r="320" spans="11:25"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</row>
    <row r="321" spans="11:25"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</row>
    <row r="322" spans="11:25"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</row>
    <row r="323" spans="11:25"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</row>
    <row r="324" spans="11:25"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</row>
    <row r="325" spans="11:25"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</row>
    <row r="326" spans="11:25"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</row>
    <row r="327" spans="11:25"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</row>
    <row r="328" spans="11:25"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</row>
    <row r="329" spans="11:25"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</row>
    <row r="330" spans="11:25"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</row>
    <row r="331" spans="11:25"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</row>
    <row r="332" spans="11:25"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</row>
    <row r="333" spans="11:25"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</row>
    <row r="334" spans="11:25"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</row>
    <row r="335" spans="11:25"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</row>
    <row r="336" spans="11:25"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</row>
    <row r="337" spans="11:25"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</row>
    <row r="338" spans="11:25"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</row>
    <row r="339" spans="11:25"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</row>
    <row r="340" spans="11:25"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</row>
    <row r="341" spans="11:25"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</row>
    <row r="342" spans="11:25"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</row>
    <row r="343" spans="11:25"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</row>
    <row r="344" spans="11:25"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</row>
    <row r="345" spans="11:25"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</row>
    <row r="346" spans="11:25"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</row>
    <row r="347" spans="11:25"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</row>
    <row r="348" spans="11:25"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</row>
    <row r="349" spans="11:25"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</row>
    <row r="350" spans="11:25"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</row>
    <row r="351" spans="11:25"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</row>
    <row r="352" spans="11:25"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</row>
    <row r="353" spans="11:25"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</row>
    <row r="354" spans="11:25"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</row>
    <row r="355" spans="11:25"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</row>
    <row r="356" spans="11:25"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</row>
    <row r="357" spans="11:25"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</row>
    <row r="358" spans="11:25"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</row>
    <row r="359" spans="11:25"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</row>
    <row r="360" spans="11:25"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11:25"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</row>
    <row r="362" spans="11:25"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</row>
    <row r="363" spans="11:25"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</row>
    <row r="364" spans="11:25"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</row>
    <row r="365" spans="11:25"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</row>
    <row r="366" spans="11:25"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</row>
    <row r="367" spans="11:25"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</row>
    <row r="368" spans="11:25"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</row>
    <row r="369" spans="11:25"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</row>
    <row r="370" spans="11:25"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</row>
    <row r="371" spans="11:25"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</row>
    <row r="372" spans="11:25"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</row>
    <row r="373" spans="11:25"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</row>
    <row r="374" spans="11:25"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</row>
    <row r="375" spans="11:25"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</row>
    <row r="376" spans="11:25"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</row>
    <row r="377" spans="11:25"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</row>
    <row r="378" spans="11:25"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</row>
    <row r="379" spans="11:25"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</row>
    <row r="380" spans="11:25"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</row>
    <row r="381" spans="11:25"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</row>
    <row r="382" spans="11:25"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</row>
    <row r="383" spans="11:25"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</row>
    <row r="384" spans="11:25"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</row>
    <row r="385" spans="11:25"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</row>
    <row r="386" spans="11:25"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</row>
    <row r="387" spans="11:25"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</row>
    <row r="388" spans="11:25"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</row>
    <row r="389" spans="11:25"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</row>
    <row r="390" spans="11:25"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</row>
    <row r="391" spans="11:25"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</row>
    <row r="392" spans="11:25"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</row>
    <row r="393" spans="11:25"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</row>
    <row r="394" spans="11:25"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</row>
    <row r="395" spans="11:25"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</row>
    <row r="396" spans="11:25"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</row>
    <row r="397" spans="11:25"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</row>
    <row r="398" spans="11:25"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</row>
    <row r="399" spans="11:25"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</row>
    <row r="400" spans="11:25"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</row>
    <row r="401" spans="11:25"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</row>
    <row r="402" spans="11:25"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</row>
    <row r="403" spans="11:25"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</row>
    <row r="404" spans="11:25"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</row>
    <row r="405" spans="11:25"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</row>
    <row r="406" spans="11:25"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</row>
    <row r="407" spans="11:25"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</row>
    <row r="408" spans="11:25"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</row>
    <row r="409" spans="11:25"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</row>
    <row r="410" spans="11:25"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</row>
    <row r="411" spans="11:25"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</row>
    <row r="412" spans="11:25"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</row>
    <row r="413" spans="11:25"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</row>
    <row r="414" spans="11:25"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</row>
    <row r="415" spans="11:25"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</row>
    <row r="416" spans="11:25"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</row>
    <row r="417" spans="11:25"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</row>
    <row r="418" spans="11:25"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</row>
    <row r="419" spans="11:25"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</row>
    <row r="420" spans="11:25"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</row>
    <row r="421" spans="11:25"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</row>
    <row r="422" spans="11:25"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</row>
    <row r="423" spans="11:25"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</row>
    <row r="424" spans="11:25"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</row>
    <row r="425" spans="11:25"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</row>
    <row r="426" spans="11:25"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</row>
    <row r="427" spans="11:25"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</row>
    <row r="428" spans="11:25"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</row>
    <row r="429" spans="11:25"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</row>
    <row r="430" spans="11:25"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</row>
    <row r="431" spans="11:25"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</row>
    <row r="432" spans="11:25"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</row>
    <row r="433" spans="11:25"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</row>
    <row r="434" spans="11:25"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</row>
    <row r="435" spans="11:25"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</row>
    <row r="436" spans="11:25"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</row>
    <row r="437" spans="11:25"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</row>
    <row r="438" spans="11:25"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</row>
    <row r="439" spans="11:25"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</row>
    <row r="440" spans="11:25"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</row>
    <row r="441" spans="11:25"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</row>
    <row r="442" spans="11:25"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</row>
    <row r="443" spans="11:25"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</row>
    <row r="444" spans="11:25"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</row>
    <row r="445" spans="11:25"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</row>
    <row r="446" spans="11:25"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</row>
    <row r="447" spans="11:25"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</row>
    <row r="448" spans="11:25"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</row>
    <row r="449" spans="11:25"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</row>
    <row r="450" spans="11:25"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</row>
    <row r="451" spans="11:25"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</row>
    <row r="452" spans="11:25"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</row>
    <row r="453" spans="11:25"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</row>
    <row r="454" spans="11:25"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</row>
    <row r="455" spans="11:25"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</row>
    <row r="456" spans="11:25"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</row>
    <row r="457" spans="11:25"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</row>
    <row r="458" spans="11:25"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</row>
    <row r="459" spans="11:25"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</row>
    <row r="460" spans="11:25"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</row>
    <row r="461" spans="11:25"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</row>
    <row r="462" spans="11:25"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</row>
    <row r="463" spans="11:25"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</row>
    <row r="464" spans="11:25"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</row>
    <row r="465" spans="11:25"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</row>
    <row r="466" spans="11:25"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</row>
    <row r="467" spans="11:25"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</row>
    <row r="468" spans="11:25"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</row>
    <row r="469" spans="11:25"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</row>
    <row r="470" spans="11:25"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</row>
    <row r="471" spans="11:25"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</row>
    <row r="472" spans="11:25"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</row>
    <row r="473" spans="11:25"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</row>
    <row r="474" spans="11:25"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</row>
    <row r="475" spans="11:25"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</row>
    <row r="476" spans="11:25"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</row>
    <row r="477" spans="11:25"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</row>
    <row r="478" spans="11:25"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</row>
    <row r="479" spans="11:25"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</row>
    <row r="480" spans="11:25"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</row>
    <row r="481" spans="11:25"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</row>
    <row r="482" spans="11:25"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</row>
    <row r="483" spans="11:25"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</row>
    <row r="484" spans="11:25"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</row>
    <row r="485" spans="11:25"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</row>
    <row r="486" spans="11:25"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</row>
    <row r="487" spans="11:25"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</row>
    <row r="488" spans="11:25"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</row>
    <row r="489" spans="11:25"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</row>
    <row r="490" spans="11:25"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</row>
    <row r="491" spans="11:25"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</row>
    <row r="492" spans="11:25"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</row>
    <row r="493" spans="11:25"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</row>
    <row r="494" spans="11:25"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</row>
    <row r="495" spans="11:25"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</row>
    <row r="496" spans="11:25"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</row>
    <row r="497" spans="11:25"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</row>
    <row r="498" spans="11:25"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</row>
    <row r="499" spans="11:25"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</row>
    <row r="500" spans="11:25"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</row>
    <row r="501" spans="11:25"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</row>
    <row r="502" spans="11:25"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</row>
    <row r="503" spans="11:25"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</row>
    <row r="504" spans="11:25"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</row>
    <row r="505" spans="11:25"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</row>
    <row r="506" spans="11:25"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</row>
    <row r="507" spans="11:25"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</row>
    <row r="508" spans="11:25"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</row>
    <row r="509" spans="11:25"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</row>
    <row r="510" spans="11:25"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</row>
    <row r="511" spans="11:25"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</row>
    <row r="512" spans="11:25"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</row>
    <row r="513" spans="11:25"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</row>
    <row r="514" spans="11:25"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</row>
    <row r="515" spans="11:25"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</row>
    <row r="516" spans="11:25"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</row>
    <row r="517" spans="11:25"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</row>
    <row r="518" spans="11:25"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</row>
    <row r="519" spans="11:25"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</row>
    <row r="520" spans="11:25"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</row>
    <row r="521" spans="11:25"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</row>
    <row r="522" spans="11:25"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</row>
    <row r="523" spans="11:25"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</row>
    <row r="524" spans="11:25"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</row>
  </sheetData>
  <sheetProtection selectLockedCells="1"/>
  <hyperlinks>
    <hyperlink ref="E30" location="Inicio!A1" display="Regresar al inicio" xr:uid="{19E02CCF-649A-4681-B789-B44C3DB5F4DB}"/>
  </hyperlink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25"/>
  <sheetViews>
    <sheetView zoomScale="90" zoomScaleNormal="90" workbookViewId="0">
      <selection activeCell="H29" sqref="H29"/>
    </sheetView>
  </sheetViews>
  <sheetFormatPr baseColWidth="10" defaultRowHeight="15"/>
  <cols>
    <col min="1" max="1" width="25" customWidth="1"/>
    <col min="2" max="2" width="23" customWidth="1"/>
    <col min="3" max="3" width="21.5703125" customWidth="1"/>
    <col min="4" max="4" width="26.5703125" customWidth="1"/>
    <col min="5" max="5" width="19" customWidth="1"/>
    <col min="6" max="6" width="20.140625" customWidth="1"/>
    <col min="7" max="7" width="17.7109375" customWidth="1"/>
    <col min="8" max="8" width="16.7109375" customWidth="1"/>
    <col min="9" max="9" width="19.42578125" customWidth="1"/>
    <col min="10" max="10" width="16.42578125" customWidth="1"/>
  </cols>
  <sheetData>
    <row r="1" spans="1:25" ht="23.25">
      <c r="A1" s="28"/>
      <c r="B1" s="50" t="s">
        <v>34</v>
      </c>
      <c r="C1" s="51"/>
      <c r="D1" s="51"/>
      <c r="E1" s="51"/>
      <c r="F1" s="51"/>
      <c r="G1" s="51"/>
      <c r="H1" s="51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21">
      <c r="A2" s="28"/>
      <c r="B2" s="28"/>
      <c r="C2" s="52" t="s">
        <v>7</v>
      </c>
      <c r="D2" s="49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</row>
    <row r="3" spans="1:25" ht="15.75">
      <c r="A3" s="54" t="s">
        <v>12</v>
      </c>
      <c r="B3" s="9"/>
      <c r="C3" s="9"/>
      <c r="D3" s="28"/>
      <c r="E3" s="53" t="s">
        <v>31</v>
      </c>
      <c r="F3" s="53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5.75">
      <c r="A4" s="28"/>
      <c r="B4" s="28"/>
      <c r="C4" s="28"/>
      <c r="D4" s="28"/>
      <c r="E4" s="53"/>
      <c r="F4" s="53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>
      <c r="A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>
      <c r="A6" s="28"/>
      <c r="B6" s="28"/>
      <c r="C6" s="55" t="s">
        <v>37</v>
      </c>
      <c r="D6" s="5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15.75">
      <c r="A7" s="6" t="s">
        <v>19</v>
      </c>
      <c r="B7" s="5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5" t="s">
        <v>27</v>
      </c>
      <c r="H7" s="5" t="s">
        <v>28</v>
      </c>
      <c r="I7" s="5" t="s">
        <v>25</v>
      </c>
      <c r="J7" s="5" t="s">
        <v>26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15.75">
      <c r="A8" s="71" t="s">
        <v>20</v>
      </c>
      <c r="B8" s="22">
        <v>6.45</v>
      </c>
      <c r="C8" s="22">
        <v>1.41E-3</v>
      </c>
      <c r="D8" s="22">
        <v>-8.0999999999999997E-8</v>
      </c>
      <c r="E8" s="22">
        <v>0</v>
      </c>
      <c r="F8" s="22">
        <v>0</v>
      </c>
      <c r="G8" s="23">
        <v>78</v>
      </c>
      <c r="H8" s="13">
        <f>G8/J8</f>
        <v>2.7857142857142856</v>
      </c>
      <c r="I8" s="14">
        <f>H8/H13</f>
        <v>0.81067129692511264</v>
      </c>
      <c r="J8" s="24">
        <v>28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15.75">
      <c r="A9" s="71" t="s">
        <v>21</v>
      </c>
      <c r="B9" s="22">
        <v>6.1</v>
      </c>
      <c r="C9" s="22">
        <v>3.2499999999999999E-3</v>
      </c>
      <c r="D9" s="22">
        <v>-1.02E-6</v>
      </c>
      <c r="E9" s="22">
        <v>0</v>
      </c>
      <c r="F9" s="22">
        <v>0</v>
      </c>
      <c r="G9" s="23">
        <v>20.015000000000001</v>
      </c>
      <c r="H9" s="13">
        <f t="shared" ref="H9:H12" si="0">G9/J9</f>
        <v>0.62546875000000002</v>
      </c>
      <c r="I9" s="14">
        <f>H9/H13</f>
        <v>0.18201779175591812</v>
      </c>
      <c r="J9" s="24">
        <v>32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15.75">
      <c r="A10" s="71" t="s">
        <v>22</v>
      </c>
      <c r="B10" s="22">
        <v>4.9714999999999998</v>
      </c>
      <c r="C10" s="22"/>
      <c r="D10" s="22"/>
      <c r="E10" s="22">
        <v>0</v>
      </c>
      <c r="F10" s="22">
        <v>0</v>
      </c>
      <c r="G10" s="23">
        <v>1.9E-2</v>
      </c>
      <c r="H10" s="13">
        <f t="shared" si="0"/>
        <v>9.4199305899851258E-4</v>
      </c>
      <c r="I10" s="14">
        <f>H10/H13</f>
        <v>2.7412959711945888E-4</v>
      </c>
      <c r="J10" s="24">
        <v>20.170000000000002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15.75">
      <c r="A11" s="71" t="s">
        <v>23</v>
      </c>
      <c r="B11" s="22">
        <v>4.9714999999999998</v>
      </c>
      <c r="C11" s="22"/>
      <c r="D11" s="22"/>
      <c r="E11" s="22">
        <v>0</v>
      </c>
      <c r="F11" s="22">
        <v>0</v>
      </c>
      <c r="G11" s="23">
        <v>0.93400000000000005</v>
      </c>
      <c r="H11" s="13">
        <f t="shared" si="0"/>
        <v>2.3385077616424641E-2</v>
      </c>
      <c r="I11" s="14">
        <f>H11/H13</f>
        <v>6.8052963282056256E-3</v>
      </c>
      <c r="J11" s="24">
        <v>39.94</v>
      </c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15.75">
      <c r="A12" s="71" t="s">
        <v>24</v>
      </c>
      <c r="B12" s="22">
        <v>6.4</v>
      </c>
      <c r="C12" s="22">
        <v>1.0200000000000001E-2</v>
      </c>
      <c r="D12" s="22">
        <v>-3.5599999999999998E-6</v>
      </c>
      <c r="E12" s="22">
        <v>0</v>
      </c>
      <c r="F12" s="22">
        <v>0</v>
      </c>
      <c r="G12" s="23">
        <v>3.5000000000000003E-2</v>
      </c>
      <c r="H12" s="13">
        <f t="shared" si="0"/>
        <v>7.9545454545454548E-4</v>
      </c>
      <c r="I12" s="14">
        <f>H12/H13</f>
        <v>2.3148539364411725E-4</v>
      </c>
      <c r="J12" s="24">
        <v>44</v>
      </c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15.75">
      <c r="A13" s="28"/>
      <c r="B13" s="28"/>
      <c r="C13" s="28"/>
      <c r="D13" s="28"/>
      <c r="E13" s="28"/>
      <c r="F13" s="28"/>
      <c r="G13" s="12" t="s">
        <v>29</v>
      </c>
      <c r="H13" s="10">
        <f>SUM(H8:H12)</f>
        <v>3.4363055609351636</v>
      </c>
      <c r="I13" s="11">
        <f>SUM(I8:I12)</f>
        <v>1</v>
      </c>
      <c r="J13" s="29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>
      <c r="A14" s="28"/>
      <c r="C14" s="56" t="s">
        <v>38</v>
      </c>
      <c r="D14" s="7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8.5">
      <c r="A15" s="57" t="s">
        <v>0</v>
      </c>
      <c r="B15" s="57" t="s">
        <v>1</v>
      </c>
      <c r="C15" s="57" t="s">
        <v>2</v>
      </c>
      <c r="D15" s="57" t="s">
        <v>3</v>
      </c>
      <c r="E15" s="57" t="s">
        <v>4</v>
      </c>
      <c r="F15" s="57" t="s">
        <v>10</v>
      </c>
      <c r="G15" s="57" t="s">
        <v>11</v>
      </c>
      <c r="H15" s="58" t="s">
        <v>9</v>
      </c>
      <c r="I15" s="59" t="s">
        <v>57</v>
      </c>
      <c r="J15" s="59" t="s">
        <v>56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15.75">
      <c r="A16" s="11">
        <f>B37</f>
        <v>6.3758152673851534</v>
      </c>
      <c r="B16" s="25">
        <f>C37</f>
        <v>1.7369655028863127E-3</v>
      </c>
      <c r="C16" s="25">
        <f>D37</f>
        <v>-2.5214661064334368E-7</v>
      </c>
      <c r="D16" s="26">
        <f>E37</f>
        <v>0</v>
      </c>
      <c r="E16" s="26">
        <f>F37</f>
        <v>0</v>
      </c>
      <c r="F16" s="2">
        <v>298.14999999999998</v>
      </c>
      <c r="G16" s="2">
        <v>298.14999999999998</v>
      </c>
      <c r="H16" s="1">
        <v>1.9888999999999999</v>
      </c>
      <c r="I16" s="2">
        <v>1</v>
      </c>
      <c r="J16" s="2">
        <v>0.5</v>
      </c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24">
      <c r="A17" s="28"/>
      <c r="B17" s="28"/>
      <c r="C17" s="28"/>
      <c r="D17" s="28"/>
      <c r="E17" s="28"/>
      <c r="F17" s="28"/>
      <c r="G17" s="28"/>
      <c r="H17" s="28"/>
      <c r="I17" s="60" t="s">
        <v>58</v>
      </c>
      <c r="J17" s="60" t="s">
        <v>59</v>
      </c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15.75">
      <c r="A18" s="30"/>
      <c r="B18" s="30"/>
      <c r="C18" s="30"/>
      <c r="D18" s="30"/>
      <c r="E18" s="31"/>
      <c r="F18" s="30"/>
      <c r="G18" s="30"/>
      <c r="H18" s="30"/>
      <c r="I18" s="2">
        <v>20</v>
      </c>
      <c r="J18" s="2">
        <v>10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18.75">
      <c r="A19" s="32" t="s">
        <v>49</v>
      </c>
      <c r="B19" s="15">
        <f>(($A$16)*($G$16-$F$16)+($B$16/2)*($G$16^2-$F$16^2)+($C$16/3)*($G$16^3-$F$16^3))+($D$16/4)*($G$16^4-$F$16^4)+($E$16/5)*($G$16^5-$F$16^5)</f>
        <v>0</v>
      </c>
      <c r="C19" s="30"/>
      <c r="D19" s="33" t="s">
        <v>17</v>
      </c>
      <c r="E19" s="15">
        <f>(($A$16)+($B$16)*($F$16)+($C$16)*($F$16^2))+($D$16)*($G$16^3)+($E$16)*($G$16^4)</f>
        <v>6.8712773568788466</v>
      </c>
      <c r="F19" s="30"/>
      <c r="G19" s="34" t="s">
        <v>60</v>
      </c>
      <c r="H19" s="15">
        <f>(E19/E21)</f>
        <v>1.407363023097306</v>
      </c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18.75">
      <c r="A20" s="33"/>
      <c r="B20" s="16"/>
      <c r="C20" s="30"/>
      <c r="D20" s="33"/>
      <c r="E20" s="18"/>
      <c r="F20" s="30"/>
      <c r="G20" s="30"/>
      <c r="H20" s="17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18.75">
      <c r="A21" s="32" t="s">
        <v>48</v>
      </c>
      <c r="B21" s="15">
        <f>(($A$16-H16)*($G$16-$F$16)+($B$16/2)*($G$16^2-$F$16^2)+($C$16/3)*($G$16^3-$F$16^3))+($D$16/4)*($G$16^4-$F$16^4)+($E$16/5)*($G$16^5-$F$16^5)</f>
        <v>0</v>
      </c>
      <c r="C21" s="30"/>
      <c r="D21" s="33" t="s">
        <v>18</v>
      </c>
      <c r="E21" s="15">
        <f>(($A$16-H16)+($B$16)*($F$16)+($C$16)*($F$16^2))+($D$16)*($G$16^3)+($E$16)*($G$16^4)</f>
        <v>4.8823773568788456</v>
      </c>
      <c r="F21" s="30"/>
      <c r="G21" s="33" t="s">
        <v>15</v>
      </c>
      <c r="H21" s="15">
        <f>-B21</f>
        <v>0</v>
      </c>
      <c r="I21" s="28"/>
      <c r="J21" s="30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20.25">
      <c r="A22" s="33"/>
      <c r="B22" s="16"/>
      <c r="C22" s="30"/>
      <c r="D22" s="31"/>
      <c r="E22" s="19"/>
      <c r="F22" s="30"/>
      <c r="G22" s="33" t="s">
        <v>16</v>
      </c>
      <c r="H22" s="17"/>
      <c r="I22" s="61" t="s">
        <v>55</v>
      </c>
      <c r="J22" s="27">
        <f>F16*(I18/J18)^(H19-1)</f>
        <v>395.4242529020446</v>
      </c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18.75">
      <c r="A23" s="32" t="s">
        <v>47</v>
      </c>
      <c r="B23" s="15">
        <f>(($A$16)*(LN($G$16/$F$16))+($B$16)*($G$16-$F$16)+($C$16/2)*($G$16^2-$F$16^2))+($D$16/3)*($G$16^3-$F$16^3)+($E$16/4)*($G$16^4-$F$16^4)</f>
        <v>0</v>
      </c>
      <c r="C23" s="30"/>
      <c r="D23" s="32" t="s">
        <v>52</v>
      </c>
      <c r="E23" s="15">
        <f>(($A$16-H16)*(LN($G$16/$F$16))+($B$16)*($G$16-$F$16)+($C$16/2)*($G$16^2-$F$16^2))+($D$16/3)*($G$16^3-$F$16^3)+($E$16/4)*($G$16^4-$F$16^4)</f>
        <v>0</v>
      </c>
      <c r="F23" s="30"/>
      <c r="G23" s="35"/>
      <c r="H23" s="17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18.75">
      <c r="A24" s="36"/>
      <c r="B24" s="16"/>
      <c r="C24" s="30"/>
      <c r="D24" s="31"/>
      <c r="E24" s="19"/>
      <c r="F24" s="30"/>
      <c r="G24" s="33" t="s">
        <v>30</v>
      </c>
      <c r="H24" s="15">
        <f>I8*J8+I9*J9+I10*J10+I11*J11+I12*J12</f>
        <v>28.810883736735306</v>
      </c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18.75">
      <c r="A25" s="33" t="s">
        <v>5</v>
      </c>
      <c r="B25" s="15">
        <f>B19</f>
        <v>0</v>
      </c>
      <c r="C25" s="30"/>
      <c r="D25" s="33" t="s">
        <v>6</v>
      </c>
      <c r="E25" s="15">
        <f>B21</f>
        <v>0</v>
      </c>
      <c r="F25" s="30"/>
      <c r="G25" s="33"/>
      <c r="H25" s="30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ht="15.75">
      <c r="A26" s="30"/>
      <c r="B26" s="17"/>
      <c r="C26" s="30"/>
      <c r="D26" s="30"/>
      <c r="E26" s="37"/>
      <c r="F26" s="30"/>
      <c r="G26" s="38"/>
      <c r="H26" s="30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5" ht="18.75">
      <c r="A27" s="33" t="s">
        <v>13</v>
      </c>
      <c r="B27" s="15">
        <f>B19-B21</f>
        <v>0</v>
      </c>
      <c r="C27" s="30"/>
      <c r="D27" s="33" t="s">
        <v>14</v>
      </c>
      <c r="E27" s="20">
        <v>0</v>
      </c>
      <c r="F27" s="30"/>
      <c r="G27" s="77" t="s">
        <v>53</v>
      </c>
      <c r="H27" s="27">
        <f>B29/F16</f>
        <v>1.3786004274156751</v>
      </c>
      <c r="I27" s="32" t="s">
        <v>62</v>
      </c>
      <c r="J27" s="26">
        <f>0</f>
        <v>0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18.75">
      <c r="A28" s="30"/>
      <c r="B28" s="30"/>
      <c r="C28" s="30"/>
      <c r="D28" s="30"/>
      <c r="E28" s="30"/>
      <c r="F28" s="30"/>
      <c r="G28" s="33" t="s">
        <v>54</v>
      </c>
      <c r="I28" s="79" t="s">
        <v>63</v>
      </c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18.75">
      <c r="A29" s="39" t="s">
        <v>35</v>
      </c>
      <c r="B29" s="11">
        <f>H16*F16*LN(I16/J16)</f>
        <v>411.02971743398348</v>
      </c>
      <c r="C29" s="30"/>
      <c r="D29" s="33" t="s">
        <v>36</v>
      </c>
      <c r="E29" s="15">
        <f>B29</f>
        <v>411.02971743398348</v>
      </c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17.25">
      <c r="A30" s="43"/>
      <c r="B30" s="44"/>
      <c r="C30" s="44"/>
      <c r="D30" s="44"/>
      <c r="E30" s="44"/>
      <c r="F30" s="44"/>
      <c r="G30" s="44"/>
      <c r="H30" s="44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18.75">
      <c r="A31" s="46" t="s">
        <v>51</v>
      </c>
      <c r="B31" s="46"/>
      <c r="C31" s="45"/>
      <c r="D31" s="45"/>
      <c r="E31" s="78"/>
      <c r="G31" s="47" t="s">
        <v>61</v>
      </c>
      <c r="H31" s="46"/>
      <c r="I31" s="48"/>
      <c r="J31" s="49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15.75">
      <c r="A32" s="28"/>
      <c r="B32" s="41">
        <f>B8*I8</f>
        <v>5.2288298651669765</v>
      </c>
      <c r="C32" s="41">
        <f>C8*I8</f>
        <v>1.1430465286644089E-3</v>
      </c>
      <c r="D32" s="42">
        <f>D8*I8</f>
        <v>-6.5664375050934125E-8</v>
      </c>
      <c r="E32" s="41">
        <f>E8*I8</f>
        <v>0</v>
      </c>
      <c r="F32" s="41">
        <f>F8*I8</f>
        <v>0</v>
      </c>
      <c r="G32" s="21"/>
      <c r="H32" s="40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15.75">
      <c r="A33" s="28"/>
      <c r="B33" s="41">
        <f>B9*I9</f>
        <v>1.1103085297111004</v>
      </c>
      <c r="C33" s="41">
        <f>C9*I9</f>
        <v>5.9155782320673383E-4</v>
      </c>
      <c r="D33" s="42">
        <f>D9*I9</f>
        <v>-1.8565814759103647E-7</v>
      </c>
      <c r="E33" s="41">
        <f>E9*I9</f>
        <v>0</v>
      </c>
      <c r="F33" s="41">
        <f>F9*I9</f>
        <v>0</v>
      </c>
      <c r="G33" s="21"/>
      <c r="H33" s="40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15.75">
      <c r="A34" s="28"/>
      <c r="B34" s="41">
        <f>B10*I10</f>
        <v>1.3628352920793897E-3</v>
      </c>
      <c r="C34" s="41">
        <f>C10*I10</f>
        <v>0</v>
      </c>
      <c r="D34" s="42">
        <f>D10*I10</f>
        <v>0</v>
      </c>
      <c r="E34" s="41">
        <f>E10*I10</f>
        <v>0</v>
      </c>
      <c r="F34" s="41">
        <f>F10*I10</f>
        <v>0</v>
      </c>
      <c r="G34" s="21"/>
      <c r="H34" s="40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15.75">
      <c r="A35" s="28"/>
      <c r="B35" s="41">
        <f>B11*I11</f>
        <v>3.3832530695674268E-2</v>
      </c>
      <c r="C35" s="41">
        <f>C11*I11</f>
        <v>0</v>
      </c>
      <c r="D35" s="42">
        <f>D11*I11</f>
        <v>0</v>
      </c>
      <c r="E35" s="41">
        <f>E11*I11</f>
        <v>0</v>
      </c>
      <c r="F35" s="41">
        <f>F11*I11</f>
        <v>0</v>
      </c>
      <c r="G35" s="21"/>
      <c r="H35" s="40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15.75">
      <c r="A36" s="28"/>
      <c r="B36" s="41">
        <f>B12*I12</f>
        <v>1.4815065193223504E-3</v>
      </c>
      <c r="C36" s="41">
        <f>C12*I12</f>
        <v>2.3611510151699959E-6</v>
      </c>
      <c r="D36" s="42">
        <f>D12*I12</f>
        <v>-8.2408800137305734E-10</v>
      </c>
      <c r="E36" s="41">
        <f>E12*I12</f>
        <v>0</v>
      </c>
      <c r="F36" s="41">
        <f>F12*I12</f>
        <v>0</v>
      </c>
      <c r="G36" s="21"/>
      <c r="H36" s="40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ht="15.75">
      <c r="A37" s="28"/>
      <c r="B37" s="41">
        <f>SUM(B32:B36)</f>
        <v>6.3758152673851534</v>
      </c>
      <c r="C37" s="41">
        <f>SUM(C32:C36)</f>
        <v>1.7369655028863127E-3</v>
      </c>
      <c r="D37" s="42">
        <f>SUM(D32:D36)</f>
        <v>-2.5214661064334368E-7</v>
      </c>
      <c r="E37" s="41">
        <f>SUM(E32:E36)</f>
        <v>0</v>
      </c>
      <c r="F37" s="41">
        <f>SUM(F32:F36)</f>
        <v>0</v>
      </c>
      <c r="G37" s="21"/>
      <c r="H37" s="40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>
      <c r="A38" s="28"/>
      <c r="B38" s="40"/>
      <c r="C38" s="40"/>
      <c r="D38" s="40"/>
      <c r="E38" s="40"/>
      <c r="F38" s="40"/>
      <c r="G38" s="40"/>
      <c r="H38" s="40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>
      <c r="A39" s="28"/>
      <c r="B39" s="40"/>
      <c r="C39" s="40"/>
      <c r="D39" s="40"/>
      <c r="E39" s="40"/>
      <c r="F39" s="40"/>
      <c r="G39" s="40"/>
      <c r="H39" s="40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</row>
    <row r="72" spans="1:2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</row>
    <row r="73" spans="1:2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</row>
    <row r="74" spans="1:2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</row>
    <row r="75" spans="1:2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</row>
    <row r="76" spans="1:2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</row>
    <row r="77" spans="1:2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</row>
    <row r="78" spans="1:2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</row>
    <row r="79" spans="1:2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</row>
    <row r="80" spans="1:2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</row>
    <row r="81" spans="1:2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</row>
    <row r="82" spans="1:2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</row>
    <row r="83" spans="1:2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</row>
    <row r="84" spans="1:2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</row>
    <row r="85" spans="1:2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</row>
    <row r="86" spans="1:2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</row>
    <row r="87" spans="1:2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</row>
    <row r="88" spans="1:2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</row>
    <row r="89" spans="1:2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</row>
    <row r="90" spans="1: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</row>
    <row r="91" spans="1:2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</row>
    <row r="92" spans="1: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</row>
    <row r="93" spans="1:2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</row>
    <row r="94" spans="1:2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</row>
    <row r="95" spans="1: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</row>
    <row r="96" spans="1:2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</row>
    <row r="97" spans="1:2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</row>
    <row r="101" spans="1:2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</row>
    <row r="102" spans="1:2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</row>
    <row r="103" spans="1:2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</row>
    <row r="104" spans="1:2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</row>
    <row r="105" spans="1:2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</row>
    <row r="106" spans="1:2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</row>
    <row r="107" spans="1:2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</row>
    <row r="108" spans="1:2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</row>
    <row r="109" spans="1:2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</row>
    <row r="110" spans="1: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</row>
    <row r="111" spans="1: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</row>
    <row r="112" spans="1:2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</row>
    <row r="113" spans="1:2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</row>
    <row r="114" spans="1:2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</row>
    <row r="115" spans="1:2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</row>
    <row r="116" spans="1:2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</row>
    <row r="117" spans="1:2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</row>
    <row r="118" spans="1:2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</row>
    <row r="119" spans="1:2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</row>
    <row r="120" spans="1:2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</row>
    <row r="121" spans="1:2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</row>
    <row r="122" spans="1:2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</row>
    <row r="123" spans="1:2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</row>
    <row r="124" spans="1:2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</row>
    <row r="125" spans="1:2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</row>
    <row r="126" spans="1:2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</row>
    <row r="127" spans="1:2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</row>
    <row r="128" spans="1:2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</row>
    <row r="129" spans="1:2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</row>
    <row r="130" spans="1:2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</row>
    <row r="131" spans="1:2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</row>
    <row r="132" spans="1:2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</row>
    <row r="133" spans="1:2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</row>
    <row r="134" spans="1:2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</row>
    <row r="135" spans="1:2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</row>
    <row r="136" spans="1:2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</row>
    <row r="137" spans="1:2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</row>
    <row r="138" spans="1:2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</row>
    <row r="139" spans="1:2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</row>
    <row r="140" spans="1:2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</row>
    <row r="141" spans="1:2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</row>
    <row r="142" spans="1:2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</row>
    <row r="143" spans="1:2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</row>
    <row r="144" spans="1:2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</row>
    <row r="145" spans="1:2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</row>
    <row r="146" spans="1:2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</row>
    <row r="147" spans="1:2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</row>
    <row r="148" spans="1:2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</row>
    <row r="149" spans="1: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</row>
    <row r="150" spans="1: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</row>
    <row r="151" spans="1: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</row>
    <row r="152" spans="1: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</row>
    <row r="153" spans="1:2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</row>
    <row r="154" spans="1:2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</row>
    <row r="155" spans="1:2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</row>
    <row r="157" spans="1:2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</row>
    <row r="158" spans="1:2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</row>
    <row r="159" spans="1:2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</row>
    <row r="160" spans="1:2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</row>
    <row r="161" spans="1:2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</row>
    <row r="162" spans="1:2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</row>
    <row r="163" spans="1:2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</row>
    <row r="164" spans="1:2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</row>
    <row r="165" spans="1:2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</row>
    <row r="166" spans="1:2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</row>
    <row r="167" spans="1:2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</row>
    <row r="168" spans="1:2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</row>
    <row r="169" spans="1:2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</row>
    <row r="170" spans="1:2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</row>
    <row r="171" spans="1:2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</row>
    <row r="172" spans="1:2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</row>
    <row r="173" spans="1:2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</row>
    <row r="174" spans="1:2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</row>
    <row r="175" spans="1:2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</row>
    <row r="176" spans="1:2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</row>
    <row r="177" spans="1:2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</row>
    <row r="178" spans="1:2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</row>
    <row r="179" spans="1:2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</row>
    <row r="180" spans="1:2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</row>
    <row r="181" spans="1:2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</row>
    <row r="182" spans="1:2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</row>
    <row r="183" spans="1:2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</row>
    <row r="184" spans="1:2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</row>
    <row r="185" spans="1:2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</row>
    <row r="186" spans="1:2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</row>
    <row r="187" spans="1:2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</row>
    <row r="188" spans="1:2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</row>
    <row r="189" spans="1:2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</row>
    <row r="190" spans="1:2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</row>
    <row r="191" spans="1:2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</row>
    <row r="192" spans="1:2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</row>
    <row r="193" spans="1: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</row>
    <row r="194" spans="1:2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</row>
    <row r="195" spans="1: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</row>
    <row r="196" spans="1:2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</row>
    <row r="197" spans="1:2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</row>
    <row r="198" spans="1:2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</row>
    <row r="199" spans="1:2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</row>
    <row r="200" spans="1:2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</row>
    <row r="201" spans="1:2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</row>
    <row r="202" spans="1: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</row>
    <row r="203" spans="1:2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</row>
    <row r="204" spans="1:2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</row>
    <row r="205" spans="1:2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</row>
    <row r="206" spans="1:2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</row>
    <row r="207" spans="1:2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</row>
    <row r="208" spans="1:2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</row>
    <row r="209" spans="1:2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</row>
    <row r="210" spans="1:2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</row>
    <row r="211" spans="1:2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</row>
    <row r="212" spans="1:2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</row>
    <row r="213" spans="1:2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</row>
    <row r="214" spans="1:2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</row>
    <row r="215" spans="1:2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</row>
    <row r="216" spans="1:2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</row>
    <row r="217" spans="1:2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</row>
    <row r="218" spans="1:2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</row>
    <row r="219" spans="1:2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</row>
    <row r="220" spans="1:2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</row>
    <row r="221" spans="1:2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</row>
    <row r="222" spans="1:2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</row>
    <row r="223" spans="1:2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</row>
    <row r="224" spans="1:2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</row>
    <row r="225" spans="1:2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</row>
    <row r="226" spans="1:2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</row>
    <row r="227" spans="1:2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</row>
    <row r="228" spans="1:2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</row>
    <row r="229" spans="1:2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</row>
    <row r="230" spans="1:2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</row>
    <row r="231" spans="1:2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</row>
    <row r="232" spans="1:2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</row>
    <row r="233" spans="1:2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</row>
    <row r="234" spans="1:2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</row>
    <row r="235" spans="1:2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</row>
    <row r="236" spans="1:2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</row>
    <row r="237" spans="1:2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</row>
    <row r="238" spans="1:2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</row>
    <row r="239" spans="1:2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</row>
    <row r="240" spans="1:2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</row>
    <row r="241" spans="1:2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</row>
    <row r="242" spans="1:2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</row>
    <row r="243" spans="1:2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</row>
    <row r="244" spans="1:2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</row>
    <row r="245" spans="1:2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</row>
    <row r="246" spans="1:2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</row>
    <row r="247" spans="1:25"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</row>
    <row r="248" spans="1:25"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</row>
    <row r="249" spans="1:25"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</row>
    <row r="250" spans="1:25"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</row>
    <row r="251" spans="1:25"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</row>
    <row r="252" spans="1:25"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</row>
    <row r="253" spans="1:25"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</row>
    <row r="254" spans="1:25"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</row>
    <row r="255" spans="1:25"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</row>
    <row r="256" spans="1:25"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</row>
    <row r="257" spans="11:25"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</row>
    <row r="258" spans="11:25"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</row>
    <row r="259" spans="11:25"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</row>
    <row r="260" spans="11:25"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</row>
    <row r="261" spans="11:25"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</row>
    <row r="262" spans="11:25"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</row>
    <row r="263" spans="11:25"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</row>
    <row r="264" spans="11:25"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</row>
    <row r="265" spans="11:25"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</row>
    <row r="266" spans="11:25"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</row>
    <row r="267" spans="11:25"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</row>
    <row r="268" spans="11:25"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</row>
    <row r="269" spans="11:25"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</row>
    <row r="270" spans="11:25"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</row>
    <row r="271" spans="11:25"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</row>
    <row r="272" spans="11:25"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</row>
    <row r="273" spans="11:25"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</row>
    <row r="274" spans="11:25"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</row>
    <row r="275" spans="11:25"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</row>
    <row r="276" spans="11:25"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</row>
    <row r="277" spans="11:25"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</row>
    <row r="278" spans="11:25"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</row>
    <row r="279" spans="11:25"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</row>
    <row r="280" spans="11:25"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</row>
    <row r="281" spans="11:25"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</row>
    <row r="282" spans="11:25"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</row>
    <row r="283" spans="11:25"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</row>
    <row r="284" spans="11:25"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</row>
    <row r="285" spans="11:25"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</row>
    <row r="286" spans="11:25"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</row>
    <row r="287" spans="11:25"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</row>
    <row r="288" spans="11:25"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</row>
    <row r="289" spans="11:25"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</row>
    <row r="290" spans="11:25"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</row>
    <row r="291" spans="11:25"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</row>
    <row r="292" spans="11:25"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</row>
    <row r="293" spans="11:25"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</row>
    <row r="294" spans="11:25"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</row>
    <row r="295" spans="11:25"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</row>
    <row r="296" spans="11:25"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</row>
    <row r="297" spans="11:25"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</row>
    <row r="298" spans="11:25"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</row>
    <row r="299" spans="11:25"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</row>
    <row r="300" spans="11:25"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</row>
    <row r="301" spans="11:25"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</row>
    <row r="302" spans="11:25"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</row>
    <row r="303" spans="11:25"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</row>
    <row r="304" spans="11:25"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</row>
    <row r="305" spans="11:25"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1:25"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</row>
    <row r="307" spans="11:25"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</row>
    <row r="308" spans="11:25"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</row>
    <row r="309" spans="11:25"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</row>
    <row r="310" spans="11:25"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</row>
    <row r="311" spans="11:25"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</row>
    <row r="312" spans="11:25"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</row>
    <row r="313" spans="11:25"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</row>
    <row r="314" spans="11:25"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</row>
    <row r="315" spans="11:25"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</row>
    <row r="316" spans="11:25"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</row>
    <row r="317" spans="11:25"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</row>
    <row r="318" spans="11:25"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</row>
    <row r="319" spans="11:25"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</row>
    <row r="320" spans="11:25"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</row>
    <row r="321" spans="11:25"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</row>
    <row r="322" spans="11:25"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</row>
    <row r="323" spans="11:25"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</row>
    <row r="324" spans="11:25"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</row>
    <row r="325" spans="11:25"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</row>
    <row r="326" spans="11:25"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</row>
    <row r="327" spans="11:25"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</row>
    <row r="328" spans="11:25"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</row>
    <row r="329" spans="11:25"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</row>
    <row r="330" spans="11:25"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</row>
    <row r="331" spans="11:25"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</row>
    <row r="332" spans="11:25"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</row>
    <row r="333" spans="11:25"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</row>
    <row r="334" spans="11:25"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</row>
    <row r="335" spans="11:25"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</row>
    <row r="336" spans="11:25"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</row>
    <row r="337" spans="11:25"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</row>
    <row r="338" spans="11:25"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</row>
    <row r="339" spans="11:25"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</row>
    <row r="340" spans="11:25"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</row>
    <row r="341" spans="11:25"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</row>
    <row r="342" spans="11:25"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</row>
    <row r="343" spans="11:25"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</row>
    <row r="344" spans="11:25"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</row>
    <row r="345" spans="11:25"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</row>
    <row r="346" spans="11:25"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</row>
    <row r="347" spans="11:25"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</row>
    <row r="348" spans="11:25"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</row>
    <row r="349" spans="11:25"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</row>
    <row r="350" spans="11:25"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</row>
    <row r="351" spans="11:25"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</row>
    <row r="352" spans="11:25"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</row>
    <row r="353" spans="11:25"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</row>
    <row r="354" spans="11:25"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</row>
    <row r="355" spans="11:25"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</row>
    <row r="356" spans="11:25"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</row>
    <row r="357" spans="11:25"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</row>
    <row r="358" spans="11:25"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</row>
    <row r="359" spans="11:25"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</row>
    <row r="360" spans="11:25"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11:25"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</row>
    <row r="362" spans="11:25"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</row>
    <row r="363" spans="11:25"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</row>
    <row r="364" spans="11:25"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</row>
    <row r="365" spans="11:25"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</row>
    <row r="366" spans="11:25"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</row>
    <row r="367" spans="11:25"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</row>
    <row r="368" spans="11:25"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</row>
    <row r="369" spans="11:25"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</row>
    <row r="370" spans="11:25"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</row>
    <row r="371" spans="11:25"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</row>
    <row r="372" spans="11:25"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</row>
    <row r="373" spans="11:25"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</row>
    <row r="374" spans="11:25"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</row>
    <row r="375" spans="11:25"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</row>
    <row r="376" spans="11:25"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</row>
    <row r="377" spans="11:25"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</row>
    <row r="378" spans="11:25"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</row>
    <row r="379" spans="11:25"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</row>
    <row r="380" spans="11:25"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</row>
    <row r="381" spans="11:25"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</row>
    <row r="382" spans="11:25"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</row>
    <row r="383" spans="11:25"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</row>
    <row r="384" spans="11:25"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</row>
    <row r="385" spans="11:25"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</row>
    <row r="386" spans="11:25"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</row>
    <row r="387" spans="11:25"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</row>
    <row r="388" spans="11:25"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</row>
    <row r="389" spans="11:25"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</row>
    <row r="390" spans="11:25"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</row>
    <row r="391" spans="11:25"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</row>
    <row r="392" spans="11:25"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</row>
    <row r="393" spans="11:25"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</row>
    <row r="394" spans="11:25"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</row>
    <row r="395" spans="11:25"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</row>
    <row r="396" spans="11:25"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</row>
    <row r="397" spans="11:25"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</row>
    <row r="398" spans="11:25"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</row>
    <row r="399" spans="11:25"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</row>
    <row r="400" spans="11:25"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</row>
    <row r="401" spans="11:25"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</row>
    <row r="402" spans="11:25"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</row>
    <row r="403" spans="11:25"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</row>
    <row r="404" spans="11:25"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</row>
    <row r="405" spans="11:25"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</row>
    <row r="406" spans="11:25"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</row>
    <row r="407" spans="11:25"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</row>
    <row r="408" spans="11:25"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</row>
    <row r="409" spans="11:25"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</row>
    <row r="410" spans="11:25"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</row>
    <row r="411" spans="11:25"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</row>
    <row r="412" spans="11:25"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</row>
    <row r="413" spans="11:25"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</row>
    <row r="414" spans="11:25"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</row>
    <row r="415" spans="11:25"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</row>
    <row r="416" spans="11:25"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</row>
    <row r="417" spans="11:25"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</row>
    <row r="418" spans="11:25"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</row>
    <row r="419" spans="11:25"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</row>
    <row r="420" spans="11:25"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</row>
    <row r="421" spans="11:25"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</row>
    <row r="422" spans="11:25"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</row>
    <row r="423" spans="11:25"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</row>
    <row r="424" spans="11:25"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</row>
    <row r="425" spans="11:25"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</row>
    <row r="426" spans="11:25"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</row>
    <row r="427" spans="11:25"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</row>
    <row r="428" spans="11:25"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</row>
    <row r="429" spans="11:25"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</row>
    <row r="430" spans="11:25"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</row>
    <row r="431" spans="11:25"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</row>
    <row r="432" spans="11:25"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</row>
    <row r="433" spans="11:25"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</row>
    <row r="434" spans="11:25"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</row>
    <row r="435" spans="11:25"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</row>
    <row r="436" spans="11:25"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</row>
    <row r="437" spans="11:25"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</row>
    <row r="438" spans="11:25"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</row>
    <row r="439" spans="11:25"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</row>
    <row r="440" spans="11:25"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</row>
    <row r="441" spans="11:25"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</row>
    <row r="442" spans="11:25"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</row>
    <row r="443" spans="11:25"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</row>
    <row r="444" spans="11:25"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</row>
    <row r="445" spans="11:25"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</row>
    <row r="446" spans="11:25"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</row>
    <row r="447" spans="11:25"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</row>
    <row r="448" spans="11:25"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</row>
    <row r="449" spans="11:25"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</row>
    <row r="450" spans="11:25"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</row>
    <row r="451" spans="11:25"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</row>
    <row r="452" spans="11:25"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</row>
    <row r="453" spans="11:25"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</row>
    <row r="454" spans="11:25"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</row>
    <row r="455" spans="11:25"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</row>
    <row r="456" spans="11:25"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</row>
    <row r="457" spans="11:25"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</row>
    <row r="458" spans="11:25"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</row>
    <row r="459" spans="11:25"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</row>
    <row r="460" spans="11:25"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</row>
    <row r="461" spans="11:25"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</row>
    <row r="462" spans="11:25"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</row>
    <row r="463" spans="11:25"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</row>
    <row r="464" spans="11:25"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</row>
    <row r="465" spans="11:25"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</row>
    <row r="466" spans="11:25"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</row>
    <row r="467" spans="11:25"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</row>
    <row r="468" spans="11:25"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</row>
    <row r="469" spans="11:25"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</row>
    <row r="470" spans="11:25"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</row>
    <row r="471" spans="11:25"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</row>
    <row r="472" spans="11:25"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</row>
    <row r="473" spans="11:25"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</row>
    <row r="474" spans="11:25"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</row>
    <row r="475" spans="11:25"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</row>
    <row r="476" spans="11:25"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</row>
    <row r="477" spans="11:25"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</row>
    <row r="478" spans="11:25"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</row>
    <row r="479" spans="11:25"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</row>
    <row r="480" spans="11:25"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</row>
    <row r="481" spans="11:25"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</row>
    <row r="482" spans="11:25"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</row>
    <row r="483" spans="11:25"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</row>
    <row r="484" spans="11:25"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</row>
    <row r="485" spans="11:25"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</row>
    <row r="486" spans="11:25"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</row>
    <row r="487" spans="11:25"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</row>
    <row r="488" spans="11:25"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</row>
    <row r="489" spans="11:25"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</row>
    <row r="490" spans="11:25"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</row>
    <row r="491" spans="11:25"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</row>
    <row r="492" spans="11:25"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</row>
    <row r="493" spans="11:25"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</row>
    <row r="494" spans="11:25"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</row>
    <row r="495" spans="11:25"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</row>
    <row r="496" spans="11:25"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</row>
    <row r="497" spans="11:25"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</row>
    <row r="498" spans="11:25"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</row>
    <row r="499" spans="11:25"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</row>
    <row r="500" spans="11:25"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</row>
    <row r="501" spans="11:25"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</row>
    <row r="502" spans="11:25"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</row>
    <row r="503" spans="11:25"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</row>
    <row r="504" spans="11:25"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</row>
    <row r="505" spans="11:25"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</row>
    <row r="506" spans="11:25"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</row>
    <row r="507" spans="11:25"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</row>
    <row r="508" spans="11:25"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</row>
    <row r="509" spans="11:25"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</row>
    <row r="510" spans="11:25"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</row>
    <row r="511" spans="11:25"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</row>
    <row r="512" spans="11:25"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</row>
    <row r="513" spans="11:25"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</row>
    <row r="514" spans="11:25"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</row>
    <row r="515" spans="11:25"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</row>
    <row r="516" spans="11:25"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</row>
    <row r="517" spans="11:25"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</row>
    <row r="518" spans="11:25"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</row>
    <row r="519" spans="11:25"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</row>
    <row r="520" spans="11:25"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</row>
    <row r="521" spans="11:25"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</row>
    <row r="522" spans="11:25"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</row>
    <row r="523" spans="11:25"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</row>
    <row r="524" spans="11:25"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</row>
    <row r="525" spans="11:25"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</row>
  </sheetData>
  <sheetProtection selectLockedCells="1"/>
  <pageMargins left="0.7" right="0.7" top="0.75" bottom="0.75" header="0.3" footer="0.3"/>
  <pageSetup paperSize="9" orientation="landscape" r:id="rId1"/>
  <customProperties>
    <customPr name="SSC_SHEET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D7577-489E-4411-831E-C90A0CC6DE6A}">
  <dimension ref="C1:E1"/>
  <sheetViews>
    <sheetView workbookViewId="0"/>
  </sheetViews>
  <sheetFormatPr baseColWidth="10" defaultRowHeight="15"/>
  <sheetData>
    <row r="1" spans="3:5">
      <c r="C1" t="s">
        <v>32</v>
      </c>
      <c r="D1" t="s">
        <v>33</v>
      </c>
      <c r="E1" t="s">
        <v>8</v>
      </c>
    </row>
  </sheetData>
  <pageMargins left="0.7" right="0.7" top="0.75" bottom="0.75" header="0.3" footer="0.3"/>
  <customProperties>
    <customPr name="SSC_SHEET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Inicio</vt:lpstr>
      <vt:lpstr>Binaria</vt:lpstr>
      <vt:lpstr>Ternaria</vt:lpstr>
      <vt:lpstr>Cuaternaria</vt:lpstr>
      <vt:lpstr>Quintinaria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DRJCVLT</dc:creator>
  <cp:lastModifiedBy>drjva</cp:lastModifiedBy>
  <dcterms:created xsi:type="dcterms:W3CDTF">2012-03-14T03:56:18Z</dcterms:created>
  <dcterms:modified xsi:type="dcterms:W3CDTF">2019-09-24T18:56:54Z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04fc80bf-81b6-490f-a9e0-72116fdf3b35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