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g 2020-1\xls\"/>
    </mc:Choice>
  </mc:AlternateContent>
  <xr:revisionPtr revIDLastSave="0" documentId="13_ncr:1_{F5CECBF9-764A-4F2F-B7A7-BEF679728B0D}" xr6:coauthVersionLast="44" xr6:coauthVersionMax="44" xr10:uidLastSave="{00000000-0000-0000-0000-000000000000}"/>
  <bookViews>
    <workbookView xWindow="-120" yWindow="-120" windowWidth="38640" windowHeight="15840" activeTab="1" xr2:uid="{00000000-000D-0000-FFFF-FFFF00000000}"/>
  </bookViews>
  <sheets>
    <sheet name="Isotérmico R e IR" sheetId="5" r:id="rId1"/>
    <sheet name="politrópico R" sheetId="1" r:id="rId2"/>
    <sheet name="politrópico IR" sheetId="6" r:id="rId3"/>
    <sheet name="_SSC" sheetId="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6" l="1"/>
  <c r="E18" i="1"/>
  <c r="G7" i="6"/>
  <c r="H14" i="6" l="1"/>
  <c r="E18" i="6"/>
  <c r="B14" i="5"/>
  <c r="B16" i="5" s="1"/>
  <c r="B31" i="5"/>
  <c r="B29" i="5" s="1"/>
  <c r="H14" i="5"/>
  <c r="H14" i="1"/>
  <c r="G7" i="1" s="1"/>
  <c r="E14" i="1" l="1"/>
  <c r="E12" i="6"/>
  <c r="E16" i="6" s="1"/>
  <c r="B27" i="5"/>
  <c r="B23" i="5"/>
  <c r="B25" i="5" s="1"/>
  <c r="B10" i="5"/>
  <c r="B12" i="5" s="1"/>
  <c r="E10" i="6"/>
  <c r="E10" i="1"/>
  <c r="E12" i="1"/>
  <c r="B18" i="5"/>
  <c r="E16" i="1" l="1"/>
</calcChain>
</file>

<file path=xl/sharedStrings.xml><?xml version="1.0" encoding="utf-8"?>
<sst xmlns="http://schemas.openxmlformats.org/spreadsheetml/2006/main" count="76" uniqueCount="31">
  <si>
    <t>a</t>
  </si>
  <si>
    <t>b</t>
  </si>
  <si>
    <t>c</t>
  </si>
  <si>
    <t>d</t>
  </si>
  <si>
    <t>e</t>
  </si>
  <si>
    <t>Modelo perfecto e ideal</t>
  </si>
  <si>
    <t>{"IsHide":false,"HiddenInExcel":false,"SheetId":-1,"Name":"Cp Y Cv","Guid":"Z5F7BJ","Index":1,"VisibleRange":"","SheetTheme":{"TabColor":"","BodyColor":"","BodyImage":""}}</t>
  </si>
  <si>
    <t>{"BrowserAndLocation":{"ConversionPath":"C:\\Users\\juan\\Documents\\SpreadsheetConverter","SelectedBrowsers":[]},"SpreadsheetServer":{"Username":"","Password":"","ServerUrl":""},"ConfigureSubmitDefault":{"Email":"tamayo.mario@gmail.com","Free":false,"Advanced":false,"AdvancedSecured":false,"Demo":true},"MessageBubble":{"Close":false,"TopMsg":0},"CustomizeTheme":{"Theme":"C:\\Users\\juan\\AppData\\Roaming\\SpreadsheetConverter\\V9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Select"},"WizardButton":{"Next":"Siguiente","Previous":"Anterior","Cancel":"Cancelar","Finish":"Finalizar"},"ToolbarButton":{"Submit":"Enviar","Print":"Imprimir","PrintAll":"Print All","Reset":"Reiniciar","Update":"Update","Back":"Back"},"SubmitDialog":{"SubmitDialogHeading":"Submit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</si>
  <si>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r>
      <rPr>
        <b/>
        <sz val="16"/>
        <rFont val="Calibri"/>
        <family val="2"/>
        <scheme val="minor"/>
      </rPr>
      <t>R</t>
    </r>
    <r>
      <rPr>
        <b/>
        <sz val="20"/>
        <rFont val="Calibri"/>
        <family val="2"/>
        <scheme val="minor"/>
      </rPr>
      <t xml:space="preserve">  </t>
    </r>
    <r>
      <rPr>
        <b/>
        <sz val="14"/>
        <rFont val="Calibri"/>
        <family val="2"/>
        <scheme val="minor"/>
      </rPr>
      <t xml:space="preserve"> (cal/mol K)</t>
    </r>
  </si>
  <si>
    <r>
      <t>T</t>
    </r>
    <r>
      <rPr>
        <b/>
        <sz val="14"/>
        <color theme="1"/>
        <rFont val="Calibri"/>
        <family val="2"/>
        <scheme val="minor"/>
      </rPr>
      <t xml:space="preserve">1  </t>
    </r>
    <r>
      <rPr>
        <b/>
        <sz val="18"/>
        <color theme="1"/>
        <rFont val="Calibri"/>
        <family val="2"/>
        <scheme val="minor"/>
      </rPr>
      <t>(K)</t>
    </r>
  </si>
  <si>
    <r>
      <t>T</t>
    </r>
    <r>
      <rPr>
        <b/>
        <sz val="14"/>
        <color theme="1"/>
        <rFont val="Calibri"/>
        <family val="2"/>
        <scheme val="minor"/>
      </rPr>
      <t xml:space="preserve">2 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(K)</t>
    </r>
  </si>
  <si>
    <t>Insertar en las celdas de color amarillo los valores correspondientes</t>
  </si>
  <si>
    <t xml:space="preserve">                                          Constantes de Cp como función de T</t>
  </si>
  <si>
    <t>{"InputDetection":0,"RecalcMode":0,"Name":"","Flavor":0,"Edition":3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2,"IsSubmit":false,"IsPrint":true,"IsPrintAll":false,"IsReset":true,"IsUpdate":false},"ConfigureSubmit":{"IsShowCaptcha":false,"IsUseSscWebServer":true,"ReceiverCode":"tamayo.mario@gmail.com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</si>
  <si>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Dr. Juan Carlos Vázquez Lira  2019</t>
  </si>
  <si>
    <t>Con apoyo del programa DGAPA-UNAM-PAPIME PE-200419</t>
  </si>
  <si>
    <t>PROCESOS ISOTERMICOS Y POLITRÓPICOS EN GASES</t>
  </si>
  <si>
    <t>q  (cal/mol)</t>
  </si>
  <si>
    <t>w (cal/mol)</t>
  </si>
  <si>
    <r>
      <t>p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 xml:space="preserve"> (atm)</t>
    </r>
  </si>
  <si>
    <r>
      <t>p</t>
    </r>
    <r>
      <rPr>
        <b/>
        <vertAlign val="subscript"/>
        <sz val="12"/>
        <color rgb="FFFF0000"/>
        <rFont val="Arial"/>
        <family val="2"/>
      </rPr>
      <t>2</t>
    </r>
    <r>
      <rPr>
        <b/>
        <sz val="12"/>
        <color rgb="FFFF0000"/>
        <rFont val="Arial"/>
        <family val="2"/>
      </rPr>
      <t xml:space="preserve"> (atm)</t>
    </r>
  </si>
  <si>
    <r>
      <t>v</t>
    </r>
    <r>
      <rPr>
        <b/>
        <vertAlign val="subscript"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</rPr>
      <t xml:space="preserve"> (atm)</t>
    </r>
  </si>
  <si>
    <r>
      <t>v</t>
    </r>
    <r>
      <rPr>
        <b/>
        <vertAlign val="subscript"/>
        <sz val="12"/>
        <color rgb="FFFF0000"/>
        <rFont val="Arial"/>
        <family val="2"/>
      </rPr>
      <t>2</t>
    </r>
    <r>
      <rPr>
        <b/>
        <sz val="12"/>
        <color rgb="FFFF0000"/>
        <rFont val="Arial"/>
        <family val="2"/>
      </rPr>
      <t xml:space="preserve"> (L)</t>
    </r>
  </si>
  <si>
    <r>
      <t>D</t>
    </r>
    <r>
      <rPr>
        <b/>
        <sz val="11"/>
        <color rgb="FFFF0000"/>
        <rFont val="Arial"/>
        <family val="2"/>
      </rPr>
      <t xml:space="preserve">S </t>
    </r>
    <r>
      <rPr>
        <b/>
        <sz val="11"/>
        <color rgb="FFFF0000"/>
        <rFont val="Symbol"/>
        <family val="1"/>
        <charset val="2"/>
      </rPr>
      <t xml:space="preserve"> </t>
    </r>
    <r>
      <rPr>
        <b/>
        <sz val="11"/>
        <color rgb="FFFF0000"/>
        <rFont val="Arial"/>
        <family val="2"/>
      </rPr>
      <t>(cal/molK)</t>
    </r>
  </si>
  <si>
    <r>
      <rPr>
        <b/>
        <sz val="12"/>
        <color rgb="FFFF0000"/>
        <rFont val="Symbol"/>
        <family val="1"/>
        <charset val="2"/>
      </rPr>
      <t>D</t>
    </r>
    <r>
      <rPr>
        <b/>
        <sz val="12"/>
        <color rgb="FFFF0000"/>
        <rFont val="Calibri"/>
        <family val="2"/>
        <scheme val="minor"/>
      </rPr>
      <t xml:space="preserve">S </t>
    </r>
    <r>
      <rPr>
        <b/>
        <sz val="12"/>
        <color rgb="FFFF0000"/>
        <rFont val="Arial"/>
        <family val="2"/>
      </rPr>
      <t xml:space="preserve"> (cal/molK)</t>
    </r>
  </si>
  <si>
    <t>Isotérmico IR</t>
  </si>
  <si>
    <t>Isotérmico R</t>
  </si>
  <si>
    <t>Politrópico R</t>
  </si>
  <si>
    <t>Politrópico IR</t>
  </si>
  <si>
    <t>X reversible</t>
  </si>
  <si>
    <t>X Irreversible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</si>
</sst>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1"/>
      <charset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Symbol"/>
      <family val="1"/>
      <charset val="2"/>
    </font>
    <font>
      <b/>
      <sz val="12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1"/>
      <charset val="2"/>
      <scheme val="minor"/>
    </font>
    <font>
      <b/>
      <vertAlign val="subscript"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164" fontId="9" fillId="2" borderId="0" xfId="0" applyNumberFormat="1" applyFont="1" applyFill="1" applyAlignment="1" applyProtection="1">
      <alignment horizontal="center"/>
      <protection locked="0"/>
    </xf>
    <xf numFmtId="11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" fillId="4" borderId="0" xfId="0" applyFont="1" applyFill="1"/>
    <xf numFmtId="0" fontId="1" fillId="7" borderId="0" xfId="0" applyFont="1" applyFill="1"/>
    <xf numFmtId="0" fontId="0" fillId="7" borderId="0" xfId="0" applyFill="1"/>
    <xf numFmtId="0" fontId="7" fillId="0" borderId="0" xfId="0" applyFont="1" applyAlignment="1">
      <alignment horizontal="center"/>
    </xf>
    <xf numFmtId="164" fontId="9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5" borderId="0" xfId="0" applyFill="1"/>
    <xf numFmtId="0" fontId="0" fillId="6" borderId="0" xfId="0" applyFill="1" applyBorder="1"/>
    <xf numFmtId="0" fontId="5" fillId="6" borderId="0" xfId="0" applyFont="1" applyFill="1"/>
    <xf numFmtId="0" fontId="7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/>
    <xf numFmtId="0" fontId="12" fillId="6" borderId="0" xfId="0" applyFont="1" applyFill="1"/>
    <xf numFmtId="0" fontId="10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4" fontId="9" fillId="6" borderId="0" xfId="0" applyNumberFormat="1" applyFont="1" applyFill="1" applyAlignment="1" applyProtection="1">
      <alignment horizontal="center"/>
      <protection hidden="1"/>
    </xf>
    <xf numFmtId="0" fontId="19" fillId="6" borderId="0" xfId="0" applyFont="1" applyFill="1"/>
    <xf numFmtId="0" fontId="19" fillId="0" borderId="0" xfId="0" applyFont="1"/>
    <xf numFmtId="0" fontId="19" fillId="6" borderId="0" xfId="0" applyFont="1" applyFill="1" applyAlignment="1">
      <alignment horizontal="left"/>
    </xf>
    <xf numFmtId="0" fontId="21" fillId="6" borderId="0" xfId="0" applyFont="1" applyFill="1" applyAlignment="1">
      <alignment horizontal="left"/>
    </xf>
    <xf numFmtId="0" fontId="9" fillId="3" borderId="0" xfId="0" applyFont="1" applyFill="1" applyAlignment="1" applyProtection="1">
      <alignment horizontal="center"/>
      <protection hidden="1"/>
    </xf>
    <xf numFmtId="164" fontId="25" fillId="3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>
      <alignment horizontal="center"/>
    </xf>
    <xf numFmtId="0" fontId="8" fillId="6" borderId="0" xfId="0" applyFont="1" applyFill="1"/>
    <xf numFmtId="164" fontId="25" fillId="6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/>
    <xf numFmtId="164" fontId="9" fillId="5" borderId="0" xfId="0" applyNumberFormat="1" applyFont="1" applyFill="1" applyAlignment="1">
      <alignment horizontal="center"/>
    </xf>
    <xf numFmtId="0" fontId="26" fillId="6" borderId="0" xfId="0" applyFont="1" applyFill="1"/>
    <xf numFmtId="0" fontId="26" fillId="0" borderId="0" xfId="0" applyFont="1"/>
    <xf numFmtId="0" fontId="26" fillId="6" borderId="0" xfId="0" applyFont="1" applyFill="1" applyBorder="1"/>
    <xf numFmtId="0" fontId="25" fillId="8" borderId="0" xfId="0" applyFont="1" applyFill="1" applyAlignment="1">
      <alignment horizontal="center"/>
    </xf>
    <xf numFmtId="164" fontId="25" fillId="6" borderId="0" xfId="0" applyNumberFormat="1" applyFont="1" applyFill="1" applyAlignment="1">
      <alignment horizontal="center"/>
    </xf>
    <xf numFmtId="165" fontId="25" fillId="2" borderId="0" xfId="0" applyNumberFormat="1" applyFont="1" applyFill="1" applyAlignment="1">
      <alignment horizontal="center"/>
    </xf>
    <xf numFmtId="165" fontId="25" fillId="2" borderId="0" xfId="0" applyNumberFormat="1" applyFont="1" applyFill="1" applyAlignment="1" applyProtection="1">
      <alignment horizontal="center"/>
      <protection hidden="1"/>
    </xf>
    <xf numFmtId="164" fontId="26" fillId="6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6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9</xdr:row>
      <xdr:rowOff>57150</xdr:rowOff>
    </xdr:from>
    <xdr:to>
      <xdr:col>0</xdr:col>
      <xdr:colOff>1619250</xdr:colOff>
      <xdr:row>12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91ABE4-3C32-4AB7-BC48-5777613ECF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310"/>
        <a:stretch/>
      </xdr:blipFill>
      <xdr:spPr bwMode="auto">
        <a:xfrm>
          <a:off x="257175" y="2181225"/>
          <a:ext cx="1362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257175</xdr:colOff>
      <xdr:row>22</xdr:row>
      <xdr:rowOff>57150</xdr:rowOff>
    </xdr:from>
    <xdr:ext cx="1362075" cy="723900"/>
    <xdr:pic>
      <xdr:nvPicPr>
        <xdr:cNvPr id="4" name="Imagen 3">
          <a:extLst>
            <a:ext uri="{FF2B5EF4-FFF2-40B4-BE49-F238E27FC236}">
              <a16:creationId xmlns:a16="http://schemas.microsoft.com/office/drawing/2014/main" id="{F3E48D11-2AB0-4166-A486-249FFACC94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310"/>
        <a:stretch/>
      </xdr:blipFill>
      <xdr:spPr bwMode="auto">
        <a:xfrm>
          <a:off x="257175" y="5038725"/>
          <a:ext cx="1362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9</xdr:row>
      <xdr:rowOff>9525</xdr:rowOff>
    </xdr:from>
    <xdr:to>
      <xdr:col>3</xdr:col>
      <xdr:colOff>1600200</xdr:colOff>
      <xdr:row>12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D341E3-C716-4D0E-8622-797FFA3C07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310"/>
        <a:stretch/>
      </xdr:blipFill>
      <xdr:spPr bwMode="auto">
        <a:xfrm>
          <a:off x="4533900" y="2085975"/>
          <a:ext cx="1362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9</xdr:row>
      <xdr:rowOff>9525</xdr:rowOff>
    </xdr:from>
    <xdr:ext cx="1362075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76C7887B-E333-41E9-9604-3700077928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310"/>
        <a:stretch/>
      </xdr:blipFill>
      <xdr:spPr bwMode="auto">
        <a:xfrm>
          <a:off x="4533900" y="4991100"/>
          <a:ext cx="1362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9E79-881E-4BE9-B70B-C2AC027D1746}">
  <dimension ref="A1:GX95"/>
  <sheetViews>
    <sheetView workbookViewId="0">
      <selection activeCell="H27" sqref="H27"/>
    </sheetView>
  </sheetViews>
  <sheetFormatPr baseColWidth="10" defaultRowHeight="15"/>
  <cols>
    <col min="1" max="1" width="25.28515625" customWidth="1"/>
    <col min="2" max="2" width="17.5703125" customWidth="1"/>
    <col min="3" max="3" width="21.5703125" customWidth="1"/>
    <col min="4" max="4" width="25.85546875" customWidth="1"/>
    <col min="5" max="5" width="17.28515625" customWidth="1"/>
    <col min="6" max="6" width="22.42578125" customWidth="1"/>
    <col min="7" max="7" width="21.5703125" customWidth="1"/>
    <col min="8" max="8" width="20" customWidth="1"/>
    <col min="9" max="9" width="18.140625" customWidth="1"/>
    <col min="10" max="10" width="16.42578125" customWidth="1"/>
  </cols>
  <sheetData>
    <row r="1" spans="1:50" ht="23.25">
      <c r="A1" s="12"/>
      <c r="B1" s="24" t="s">
        <v>16</v>
      </c>
      <c r="C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">
      <c r="A2" s="12"/>
      <c r="B2" s="12"/>
      <c r="C2" s="25" t="s">
        <v>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>
      <c r="A3" s="5" t="s">
        <v>11</v>
      </c>
      <c r="B3" s="5"/>
      <c r="C3" s="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>
      <c r="A5" s="12"/>
      <c r="B5" s="6" t="s">
        <v>12</v>
      </c>
      <c r="C5" s="6"/>
      <c r="D5" s="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8.5">
      <c r="A6" s="1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9</v>
      </c>
      <c r="G6" s="20" t="s">
        <v>10</v>
      </c>
      <c r="H6" s="21" t="s">
        <v>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5.75">
      <c r="A7" s="2">
        <v>6.96</v>
      </c>
      <c r="B7" s="3">
        <v>3.6800000000000001E-3</v>
      </c>
      <c r="C7" s="3">
        <v>7.4399999999999999E-7</v>
      </c>
      <c r="D7" s="4">
        <v>0</v>
      </c>
      <c r="E7" s="4">
        <v>0</v>
      </c>
      <c r="F7" s="4">
        <v>300</v>
      </c>
      <c r="G7" s="4">
        <v>300</v>
      </c>
      <c r="H7" s="2">
        <v>1.9888999999999999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8.75">
      <c r="A9" s="12"/>
      <c r="B9" s="29" t="s">
        <v>26</v>
      </c>
      <c r="C9" s="12"/>
      <c r="D9" s="12"/>
      <c r="E9" s="37"/>
      <c r="F9" s="12"/>
      <c r="G9" s="31" t="s">
        <v>19</v>
      </c>
      <c r="H9" s="47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9.5">
      <c r="A10" s="23"/>
      <c r="B10" s="36">
        <f>B29-B31</f>
        <v>0</v>
      </c>
      <c r="C10" s="12"/>
      <c r="D10" s="18"/>
      <c r="E10" s="30"/>
      <c r="F10" s="12"/>
      <c r="G10" s="32" t="s">
        <v>20</v>
      </c>
      <c r="H10" s="47">
        <v>0.5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9.5">
      <c r="A11" s="18"/>
      <c r="B11" s="46"/>
      <c r="C11" s="12"/>
      <c r="D11" s="18"/>
      <c r="E11" s="10"/>
      <c r="F11" s="12"/>
      <c r="G11" s="31" t="s">
        <v>21</v>
      </c>
      <c r="H11" s="47">
        <v>22.4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9.5">
      <c r="A12" s="23"/>
      <c r="B12" s="36">
        <f>B10</f>
        <v>0</v>
      </c>
      <c r="C12" s="12"/>
      <c r="D12" s="18"/>
      <c r="E12" s="30"/>
      <c r="F12" s="12"/>
      <c r="G12" s="33" t="s">
        <v>22</v>
      </c>
      <c r="H12" s="48">
        <v>44.8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8.75">
      <c r="A13" s="18"/>
      <c r="B13" s="46"/>
      <c r="C13" s="12"/>
      <c r="D13" s="22"/>
      <c r="E13" s="11"/>
      <c r="F13" s="12"/>
      <c r="G13" s="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>
      <c r="A14" s="27" t="s">
        <v>23</v>
      </c>
      <c r="B14" s="36">
        <f>H7*LN(H12/H11)</f>
        <v>1.3786004274156751</v>
      </c>
      <c r="C14" s="12"/>
      <c r="D14" s="13" t="s">
        <v>14</v>
      </c>
      <c r="E14" s="13"/>
      <c r="F14" s="12"/>
      <c r="G14" s="34" t="s">
        <v>29</v>
      </c>
      <c r="H14" s="36">
        <f>(LN(H10/H9)/LN(H11/H12))</f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8.75">
      <c r="A15" s="26"/>
      <c r="B15" s="46"/>
      <c r="C15" s="12"/>
      <c r="D15" s="22"/>
      <c r="E15" s="11"/>
      <c r="F15" s="12"/>
      <c r="G15" s="1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8.75">
      <c r="A16" s="18" t="s">
        <v>17</v>
      </c>
      <c r="B16" s="36">
        <f>B14*F7</f>
        <v>413.58012822470255</v>
      </c>
      <c r="C16" s="12"/>
      <c r="D16" s="18"/>
      <c r="E16" s="30"/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206" ht="15.75">
      <c r="A17" s="12"/>
      <c r="B17" s="42"/>
      <c r="C17" s="12"/>
      <c r="D17" s="12"/>
      <c r="E17" s="38"/>
      <c r="F17" s="12"/>
      <c r="G17" s="1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206" ht="18.75">
      <c r="A18" s="18" t="s">
        <v>18</v>
      </c>
      <c r="B18" s="36">
        <f>B16</f>
        <v>413.58012822470255</v>
      </c>
      <c r="C18" s="12"/>
      <c r="D18" s="14" t="s">
        <v>15</v>
      </c>
      <c r="E18" s="13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206">
      <c r="A19" s="12"/>
      <c r="B19" s="4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206">
      <c r="B20" s="4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206">
      <c r="A21" s="16"/>
      <c r="B21" s="4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</row>
    <row r="22" spans="1:206">
      <c r="A22" s="12"/>
      <c r="B22" s="45" t="s">
        <v>25</v>
      </c>
      <c r="C22" s="16"/>
      <c r="D22" s="12"/>
      <c r="E22" s="3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</row>
    <row r="23" spans="1:206" ht="18.75">
      <c r="A23" s="23"/>
      <c r="B23" s="36">
        <f>B29-B31</f>
        <v>0</v>
      </c>
      <c r="C23" s="16"/>
      <c r="D23" s="18"/>
      <c r="E23" s="3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</row>
    <row r="24" spans="1:206" ht="18.75">
      <c r="A24" s="18"/>
      <c r="B24" s="46"/>
      <c r="C24" s="16"/>
      <c r="D24" s="18"/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</row>
    <row r="25" spans="1:206" ht="18.75">
      <c r="A25" s="23"/>
      <c r="B25" s="36">
        <f>B23</f>
        <v>0</v>
      </c>
      <c r="C25" s="16"/>
      <c r="D25" s="18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</row>
    <row r="26" spans="1:206" ht="18.75">
      <c r="A26" s="18"/>
      <c r="B26" s="46"/>
      <c r="C26" s="16"/>
      <c r="D26" s="2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</row>
    <row r="27" spans="1:206" ht="15.75">
      <c r="A27" s="27" t="s">
        <v>23</v>
      </c>
      <c r="B27" s="36">
        <f>B29/F7</f>
        <v>0.90367892976588626</v>
      </c>
      <c r="C27" s="16"/>
      <c r="D27" s="28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</row>
    <row r="28" spans="1:206" ht="18.75">
      <c r="A28" s="26"/>
      <c r="B28" s="46"/>
      <c r="C28" s="16"/>
      <c r="D28" s="22"/>
      <c r="E28" s="1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</row>
    <row r="29" spans="1:206" ht="18.75">
      <c r="A29" s="18" t="s">
        <v>17</v>
      </c>
      <c r="B29" s="36">
        <f>B31</f>
        <v>271.10367892976586</v>
      </c>
      <c r="C29" s="16"/>
      <c r="D29" s="18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</row>
    <row r="30" spans="1:206" ht="15.75">
      <c r="A30" s="12"/>
      <c r="B30" s="42"/>
      <c r="C30" s="16"/>
      <c r="D30" s="12"/>
      <c r="E30" s="3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</row>
    <row r="31" spans="1:206" ht="18.75">
      <c r="A31" s="18" t="s">
        <v>18</v>
      </c>
      <c r="B31" s="36">
        <f>(H10*(H12-H11)*101.325)/4.186</f>
        <v>271.10367892976586</v>
      </c>
      <c r="C31" s="16"/>
      <c r="D31" s="18"/>
      <c r="E31" s="3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</row>
    <row r="32" spans="1:206">
      <c r="A32" s="1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</row>
    <row r="33" spans="1:206">
      <c r="B33" s="12"/>
      <c r="C33" s="16"/>
      <c r="D33" s="16"/>
      <c r="E33" s="16"/>
      <c r="G33" s="1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</row>
    <row r="34" spans="1:20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</row>
    <row r="35" spans="1:20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</row>
    <row r="36" spans="1:20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</row>
    <row r="37" spans="1:20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</row>
    <row r="38" spans="1:20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</row>
    <row r="39" spans="1:20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</row>
    <row r="40" spans="1:20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</row>
    <row r="41" spans="1:20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</row>
    <row r="42" spans="1:20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</row>
    <row r="43" spans="1:20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</row>
    <row r="44" spans="1:20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</row>
    <row r="45" spans="1:20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</row>
    <row r="46" spans="1:20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</row>
    <row r="47" spans="1:20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</row>
    <row r="48" spans="1:20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</row>
    <row r="49" spans="1:20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</row>
    <row r="50" spans="1:20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</row>
    <row r="51" spans="1:20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</row>
    <row r="52" spans="1:20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</row>
    <row r="53" spans="1:20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</row>
    <row r="54" spans="1:20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</row>
    <row r="55" spans="1:20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</row>
    <row r="56" spans="1:20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</row>
    <row r="57" spans="1:20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</row>
    <row r="58" spans="1:20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</row>
    <row r="59" spans="1:20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</row>
    <row r="60" spans="1:20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</row>
    <row r="61" spans="1:20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</row>
    <row r="62" spans="1:20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</row>
    <row r="63" spans="1:20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</row>
    <row r="64" spans="1:20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</row>
    <row r="65" spans="1:20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</row>
    <row r="66" spans="1:20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</row>
    <row r="67" spans="1:20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</row>
    <row r="68" spans="1:20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</row>
    <row r="69" spans="1:20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</row>
    <row r="70" spans="1:20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</row>
    <row r="71" spans="1:20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</row>
    <row r="72" spans="1:20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</row>
    <row r="73" spans="1:20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</row>
    <row r="74" spans="1:20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</row>
    <row r="75" spans="1:20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</row>
    <row r="76" spans="1:20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</row>
    <row r="77" spans="1:20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</row>
    <row r="78" spans="1:20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</row>
    <row r="79" spans="1:20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</row>
    <row r="80" spans="1:20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</row>
    <row r="81" spans="1:20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</row>
    <row r="82" spans="1:20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</row>
    <row r="83" spans="1:20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</row>
    <row r="84" spans="1:20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</row>
    <row r="85" spans="1:20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</row>
    <row r="86" spans="1:20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</row>
    <row r="87" spans="1:20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</row>
    <row r="88" spans="1:20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</row>
    <row r="89" spans="1:20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</row>
    <row r="90" spans="1:20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</row>
    <row r="91" spans="1:20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</row>
    <row r="92" spans="1:20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</row>
    <row r="93" spans="1:20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</row>
    <row r="94" spans="1:20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</row>
    <row r="95" spans="1:20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X95"/>
  <sheetViews>
    <sheetView tabSelected="1" workbookViewId="0">
      <selection activeCell="D25" sqref="D25"/>
    </sheetView>
  </sheetViews>
  <sheetFormatPr baseColWidth="10" defaultRowHeight="15"/>
  <cols>
    <col min="1" max="1" width="25.28515625" customWidth="1"/>
    <col min="2" max="2" width="17.5703125" customWidth="1"/>
    <col min="3" max="3" width="21.5703125" customWidth="1"/>
    <col min="4" max="4" width="25.85546875" customWidth="1"/>
    <col min="5" max="5" width="17.28515625" customWidth="1"/>
    <col min="6" max="6" width="22.42578125" customWidth="1"/>
    <col min="7" max="7" width="21.5703125" customWidth="1"/>
    <col min="8" max="8" width="20" customWidth="1"/>
    <col min="9" max="9" width="18.140625" customWidth="1"/>
    <col min="10" max="10" width="16.42578125" customWidth="1"/>
  </cols>
  <sheetData>
    <row r="1" spans="1:50" ht="23.25">
      <c r="A1" s="12"/>
      <c r="B1" s="24" t="s">
        <v>16</v>
      </c>
      <c r="C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">
      <c r="A2" s="12"/>
      <c r="B2" s="12"/>
      <c r="C2" s="25" t="s">
        <v>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>
      <c r="A3" s="5" t="s">
        <v>11</v>
      </c>
      <c r="B3" s="5"/>
      <c r="C3" s="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>
      <c r="A5" s="12"/>
      <c r="B5" s="6" t="s">
        <v>12</v>
      </c>
      <c r="C5" s="6"/>
      <c r="D5" s="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8.5">
      <c r="A6" s="1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9</v>
      </c>
      <c r="G6" s="20" t="s">
        <v>10</v>
      </c>
      <c r="H6" s="21" t="s">
        <v>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5.75">
      <c r="A7" s="2">
        <v>7</v>
      </c>
      <c r="B7" s="3"/>
      <c r="C7" s="3"/>
      <c r="D7" s="4">
        <v>0</v>
      </c>
      <c r="E7" s="4">
        <v>0</v>
      </c>
      <c r="F7" s="4">
        <v>273.14999999999998</v>
      </c>
      <c r="G7" s="35">
        <f>F7*(H11/H12)^(H14-1)</f>
        <v>203.7650223214286</v>
      </c>
      <c r="H7" s="2">
        <v>1.9888999999999999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8.75">
      <c r="A9" s="12"/>
      <c r="B9" s="22"/>
      <c r="C9" s="12"/>
      <c r="D9" s="12"/>
      <c r="E9" s="52" t="s">
        <v>27</v>
      </c>
      <c r="F9" s="12"/>
      <c r="G9" s="31" t="s">
        <v>19</v>
      </c>
      <c r="H9" s="47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9.5">
      <c r="A10" s="23"/>
      <c r="B10" s="30"/>
      <c r="C10" s="12"/>
      <c r="D10" s="18"/>
      <c r="E10" s="36">
        <f>(($A$7)*($G$7-$F$7)+($B$7/2)*($G$7^2-$F$7^2)+($C$7/3)*($G$7^3-$F$7^3))+($D$7/4)*($G$7^4-$F$7^4)+($E$7/5)*($G$7^5-$F$7^5)</f>
        <v>-485.69484374999962</v>
      </c>
      <c r="F10" s="12"/>
      <c r="G10" s="32" t="s">
        <v>20</v>
      </c>
      <c r="H10" s="47">
        <v>0.55700000000000005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9.5">
      <c r="A11" s="13" t="s">
        <v>14</v>
      </c>
      <c r="B11" s="41"/>
      <c r="C11" s="12"/>
      <c r="D11" s="18"/>
      <c r="E11" s="49"/>
      <c r="F11" s="12"/>
      <c r="G11" s="31" t="s">
        <v>21</v>
      </c>
      <c r="H11" s="47">
        <v>22.4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9.5">
      <c r="A12" s="23"/>
      <c r="B12" s="30"/>
      <c r="C12" s="12"/>
      <c r="D12" s="18"/>
      <c r="E12" s="36">
        <f>(($A$7-H7)*($G$7-$F$7)+($B$7/2)*($G$7^2-$F$7^2)+($C$7/3)*($G$7^3-$F$7^3))+($D$7/4)*($G$7^4-$F$7^4)+($E$7/5)*($G$7^5-$F$7^5)</f>
        <v>-347.69506164508903</v>
      </c>
      <c r="F12" s="12"/>
      <c r="G12" s="33" t="s">
        <v>22</v>
      </c>
      <c r="H12" s="48">
        <v>30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8.75">
      <c r="A13" s="18"/>
      <c r="B13" s="9"/>
      <c r="C13" s="12"/>
      <c r="D13" s="22"/>
      <c r="E13" s="50"/>
      <c r="F13" s="12"/>
      <c r="G13" s="8"/>
      <c r="H13" s="4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5.75">
      <c r="A14" s="27"/>
      <c r="B14" s="30"/>
      <c r="C14" s="12"/>
      <c r="D14" s="28" t="s">
        <v>24</v>
      </c>
      <c r="E14" s="36">
        <f>(($A$7-H7)*(LN($G$7/$F$7))+($B$7)*($G$7-$F$7)+($C$7/2)*($G$7^2-$F$7^2))+($D$7/3)*($G$7^3-$F$7^3)+($E$7/4)*($G$7^4-$F$7^4)+((H7)/(1-H14)*(LN(G7/F7)))</f>
        <v>-0.88749084509964427</v>
      </c>
      <c r="F14" s="12"/>
      <c r="G14" s="34" t="s">
        <v>29</v>
      </c>
      <c r="H14" s="36">
        <f>(LN(H10/H9)/LN(H11/H12))</f>
        <v>2.0031396066390346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8.75">
      <c r="A15" s="26"/>
      <c r="B15" s="9"/>
      <c r="C15" s="12"/>
      <c r="D15" s="22"/>
      <c r="E15" s="51"/>
      <c r="F15" s="12"/>
      <c r="G15" s="1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8.75">
      <c r="A16" s="18"/>
      <c r="B16" s="30"/>
      <c r="C16" s="12"/>
      <c r="D16" s="18" t="s">
        <v>17</v>
      </c>
      <c r="E16" s="36">
        <f>E12+E18</f>
        <v>-210.12718854787232</v>
      </c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206">
      <c r="A17" s="14" t="s">
        <v>15</v>
      </c>
      <c r="B17" s="15"/>
      <c r="C17" s="15"/>
      <c r="D17" s="12"/>
      <c r="E17" s="43"/>
      <c r="F17" s="12"/>
      <c r="G17" s="1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206" ht="18.75">
      <c r="A18" s="18"/>
      <c r="B18" s="30"/>
      <c r="C18" s="12"/>
      <c r="D18" s="18" t="s">
        <v>18</v>
      </c>
      <c r="E18" s="36">
        <f>((H7*(G7-F7))/(1-H14))</f>
        <v>137.5678730972167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20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20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20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</row>
    <row r="22" spans="1:206">
      <c r="A22" s="12"/>
      <c r="B22" s="22"/>
      <c r="C22" s="16"/>
      <c r="D22" s="12"/>
      <c r="E22" s="3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</row>
    <row r="23" spans="1:206" ht="18.75">
      <c r="A23" s="23"/>
      <c r="B23" s="30"/>
      <c r="C23" s="16"/>
      <c r="D23" s="18"/>
      <c r="E23" s="3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</row>
    <row r="24" spans="1:206" ht="18.75">
      <c r="A24" s="18"/>
      <c r="B24" s="9"/>
      <c r="C24" s="16"/>
      <c r="D24" s="18"/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</row>
    <row r="25" spans="1:206" ht="18.75">
      <c r="A25" s="23"/>
      <c r="B25" s="30"/>
      <c r="C25" s="16"/>
      <c r="D25" s="18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</row>
    <row r="26" spans="1:206" ht="18.75">
      <c r="A26" s="18"/>
      <c r="B26" s="9"/>
      <c r="C26" s="16"/>
      <c r="D26" s="2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</row>
    <row r="27" spans="1:206" ht="15.75">
      <c r="A27" s="27"/>
      <c r="B27" s="30"/>
      <c r="C27" s="16"/>
      <c r="D27" s="28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</row>
    <row r="28" spans="1:206" ht="18.75">
      <c r="A28" s="26"/>
      <c r="B28" s="9"/>
      <c r="C28" s="16"/>
      <c r="D28" s="22"/>
      <c r="E28" s="1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</row>
    <row r="29" spans="1:206" ht="18.75">
      <c r="A29" s="18"/>
      <c r="B29" s="30"/>
      <c r="C29" s="16"/>
      <c r="D29" s="18"/>
      <c r="E29" s="3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</row>
    <row r="30" spans="1:206" ht="15.75">
      <c r="A30" s="12"/>
      <c r="B30" s="12"/>
      <c r="C30" s="16"/>
      <c r="D30" s="12"/>
      <c r="E30" s="3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</row>
    <row r="31" spans="1:206" ht="18.75">
      <c r="A31" s="18"/>
      <c r="B31" s="30"/>
      <c r="C31" s="16"/>
      <c r="D31" s="18"/>
      <c r="E31" s="3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</row>
    <row r="32" spans="1:206">
      <c r="A32" s="1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</row>
    <row r="33" spans="1:206">
      <c r="B33" s="40"/>
      <c r="C33" s="16"/>
      <c r="D33" s="16"/>
      <c r="E33" s="16"/>
      <c r="G33" s="40"/>
      <c r="H33" s="1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</row>
    <row r="34" spans="1:20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</row>
    <row r="35" spans="1:20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</row>
    <row r="36" spans="1:20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</row>
    <row r="37" spans="1:20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</row>
    <row r="38" spans="1:20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</row>
    <row r="39" spans="1:20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</row>
    <row r="40" spans="1:20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</row>
    <row r="41" spans="1:20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</row>
    <row r="42" spans="1:20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</row>
    <row r="43" spans="1:20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</row>
    <row r="44" spans="1:20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</row>
    <row r="45" spans="1:20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</row>
    <row r="46" spans="1:20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</row>
    <row r="47" spans="1:20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</row>
    <row r="48" spans="1:20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</row>
    <row r="49" spans="1:20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</row>
    <row r="50" spans="1:20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</row>
    <row r="51" spans="1:20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</row>
    <row r="52" spans="1:20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</row>
    <row r="53" spans="1:20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</row>
    <row r="54" spans="1:20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</row>
    <row r="55" spans="1:20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</row>
    <row r="56" spans="1:20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</row>
    <row r="57" spans="1:20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</row>
    <row r="58" spans="1:20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</row>
    <row r="59" spans="1:20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</row>
    <row r="60" spans="1:20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</row>
    <row r="61" spans="1:20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</row>
    <row r="62" spans="1:20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</row>
    <row r="63" spans="1:20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</row>
    <row r="64" spans="1:20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</row>
    <row r="65" spans="1:20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</row>
    <row r="66" spans="1:20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</row>
    <row r="67" spans="1:20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</row>
    <row r="68" spans="1:20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</row>
    <row r="69" spans="1:20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</row>
    <row r="70" spans="1:20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</row>
    <row r="71" spans="1:20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</row>
    <row r="72" spans="1:20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</row>
    <row r="73" spans="1:20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</row>
    <row r="74" spans="1:20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</row>
    <row r="75" spans="1:20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</row>
    <row r="76" spans="1:20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</row>
    <row r="77" spans="1:20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</row>
    <row r="78" spans="1:20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</row>
    <row r="79" spans="1:20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</row>
    <row r="80" spans="1:20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</row>
    <row r="81" spans="1:20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</row>
    <row r="82" spans="1:20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</row>
    <row r="83" spans="1:20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</row>
    <row r="84" spans="1:20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</row>
    <row r="85" spans="1:20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</row>
    <row r="86" spans="1:20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</row>
    <row r="87" spans="1:20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</row>
    <row r="88" spans="1:20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</row>
    <row r="89" spans="1:20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</row>
    <row r="90" spans="1:20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</row>
    <row r="91" spans="1:20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</row>
    <row r="92" spans="1:20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</row>
    <row r="93" spans="1:20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</row>
    <row r="94" spans="1:20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</row>
    <row r="95" spans="1:20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</row>
  </sheetData>
  <pageMargins left="0.7" right="0.7" top="0.75" bottom="0.75" header="0.3" footer="0.3"/>
  <pageSetup paperSize="9" orientation="landscape" r:id="rId1"/>
  <customProperties>
    <customPr name="SSC_SHEET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5427-A426-4DBD-B78C-8BCD69F847BD}">
  <dimension ref="A1:GX95"/>
  <sheetViews>
    <sheetView workbookViewId="0">
      <selection activeCell="E28" sqref="E28"/>
    </sheetView>
  </sheetViews>
  <sheetFormatPr baseColWidth="10" defaultRowHeight="15"/>
  <cols>
    <col min="1" max="1" width="25.28515625" customWidth="1"/>
    <col min="2" max="2" width="17.5703125" customWidth="1"/>
    <col min="3" max="3" width="21.5703125" customWidth="1"/>
    <col min="4" max="4" width="25.85546875" customWidth="1"/>
    <col min="5" max="5" width="17.28515625" customWidth="1"/>
    <col min="6" max="6" width="22.42578125" customWidth="1"/>
    <col min="7" max="7" width="21.5703125" customWidth="1"/>
    <col min="8" max="8" width="20" customWidth="1"/>
    <col min="9" max="9" width="18.140625" customWidth="1"/>
    <col min="10" max="10" width="16.42578125" customWidth="1"/>
  </cols>
  <sheetData>
    <row r="1" spans="1:50" ht="23.25">
      <c r="A1" s="12"/>
      <c r="B1" s="24" t="s">
        <v>16</v>
      </c>
      <c r="C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">
      <c r="A2" s="12"/>
      <c r="B2" s="12"/>
      <c r="C2" s="25" t="s">
        <v>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>
      <c r="A3" s="5" t="s">
        <v>11</v>
      </c>
      <c r="B3" s="5"/>
      <c r="C3" s="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>
      <c r="A5" s="12"/>
      <c r="B5" s="6" t="s">
        <v>12</v>
      </c>
      <c r="C5" s="6"/>
      <c r="D5" s="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8.5">
      <c r="A6" s="1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9</v>
      </c>
      <c r="G6" s="20" t="s">
        <v>10</v>
      </c>
      <c r="H6" s="21" t="s">
        <v>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5.75">
      <c r="A7" s="2">
        <v>7</v>
      </c>
      <c r="B7" s="3"/>
      <c r="C7" s="3"/>
      <c r="D7" s="4">
        <v>0</v>
      </c>
      <c r="E7" s="4">
        <v>0</v>
      </c>
      <c r="F7" s="4">
        <v>273.14999999999998</v>
      </c>
      <c r="G7" s="35">
        <f>(F7/H14)*((H14-1)*(H10/H9)+1)</f>
        <v>203.76502232142857</v>
      </c>
      <c r="H7" s="2">
        <v>1.9888999999999999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8.75">
      <c r="A9" s="12"/>
      <c r="B9" s="22"/>
      <c r="C9" s="12"/>
      <c r="D9" s="12"/>
      <c r="E9" s="45" t="s">
        <v>28</v>
      </c>
      <c r="F9" s="12"/>
      <c r="G9" s="31" t="s">
        <v>19</v>
      </c>
      <c r="H9" s="47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9.5">
      <c r="A10" s="23"/>
      <c r="B10" s="30"/>
      <c r="C10" s="12"/>
      <c r="D10" s="18"/>
      <c r="E10" s="36">
        <f>(($A$7)*($G$7-$F$7)+($B$7/2)*($G$7^2-$F$7^2)+($C$7/3)*($G$7^3-$F$7^3))+($D$7/4)*($G$7^4-$F$7^4)+($E$7/5)*($G$7^5-$F$7^5)</f>
        <v>-485.69484374999979</v>
      </c>
      <c r="F10" s="12"/>
      <c r="G10" s="32" t="s">
        <v>20</v>
      </c>
      <c r="H10" s="47">
        <v>0.55700000000000005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9.5">
      <c r="A11" s="18"/>
      <c r="B11" s="9"/>
      <c r="C11" s="12"/>
      <c r="D11" s="18"/>
      <c r="E11" s="49"/>
      <c r="F11" s="12"/>
      <c r="G11" s="31" t="s">
        <v>21</v>
      </c>
      <c r="H11" s="47">
        <v>22.4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9.5">
      <c r="A12" s="13" t="s">
        <v>14</v>
      </c>
      <c r="B12" s="13"/>
      <c r="C12" s="12"/>
      <c r="D12" s="18"/>
      <c r="E12" s="36">
        <f>(($A$7-H7)*($G$7-$F$7)+($B$7/2)*($G$7^2-$F$7^2)+($C$7/3)*($G$7^3-$F$7^3))+($D$7/4)*($G$7^4-$F$7^4)+($E$7/5)*($G$7^5-$F$7^5)</f>
        <v>-347.69506164508914</v>
      </c>
      <c r="F12" s="12"/>
      <c r="G12" s="33" t="s">
        <v>22</v>
      </c>
      <c r="H12" s="48">
        <v>30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8.75">
      <c r="A13" s="12"/>
      <c r="C13" s="12"/>
      <c r="D13" s="22"/>
      <c r="E13" s="50"/>
      <c r="F13" s="12"/>
      <c r="G13" s="8"/>
      <c r="H13" s="4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5.75">
      <c r="A14" s="27"/>
      <c r="B14" s="30"/>
      <c r="C14" s="12"/>
      <c r="D14" s="28" t="s">
        <v>24</v>
      </c>
      <c r="E14" s="36">
        <f>(($A$7-H7)*(LN($G$7/$F$7))+($B$7)*($G$7-$F$7)+($C$7/2)*($G$7^2-$F$7^2))+($D$7/3)*($G$7^3-$F$7^3)+($E$7/4)*($G$7^4-$F$7^4)+(H7*(LN(H12/H11)))</f>
        <v>-0.88749084509964504</v>
      </c>
      <c r="F14" s="12"/>
      <c r="G14" s="34" t="s">
        <v>30</v>
      </c>
      <c r="H14" s="36">
        <f>((H11*(H9/H10)-H11))/(H12-H11)</f>
        <v>2.344136823207029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8.75">
      <c r="A15" s="26"/>
      <c r="B15" s="9"/>
      <c r="C15" s="12"/>
      <c r="D15" s="22"/>
      <c r="E15" s="51"/>
      <c r="F15" s="12"/>
      <c r="G15" s="1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8.75">
      <c r="A16" s="18"/>
      <c r="B16" s="30"/>
      <c r="C16" s="12"/>
      <c r="D16" s="18" t="s">
        <v>17</v>
      </c>
      <c r="E16" s="36">
        <f>E12+E18</f>
        <v>-245.2275532838851</v>
      </c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206">
      <c r="A17" s="14" t="s">
        <v>15</v>
      </c>
      <c r="B17" s="13"/>
      <c r="C17" s="15"/>
      <c r="D17" s="12"/>
      <c r="E17" s="43"/>
      <c r="F17" s="12"/>
      <c r="G17" s="1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206" ht="18.75">
      <c r="A18" s="18"/>
      <c r="B18" s="30"/>
      <c r="C18" s="12"/>
      <c r="D18" s="18" t="s">
        <v>18</v>
      </c>
      <c r="E18" s="36">
        <f>(H10*(H12-H11)*101.325)/4.186</f>
        <v>102.46750836120404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206">
      <c r="A19" s="12"/>
      <c r="B19" s="12"/>
      <c r="C19" s="12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20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20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</row>
    <row r="22" spans="1:206">
      <c r="A22" s="12"/>
      <c r="B22" s="22"/>
      <c r="C22" s="16"/>
      <c r="D22" s="12"/>
      <c r="E22" s="1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</row>
    <row r="23" spans="1:206" ht="18.75">
      <c r="A23" s="23"/>
      <c r="B23" s="30"/>
      <c r="C23" s="16"/>
      <c r="D23" s="12"/>
      <c r="E23" s="1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</row>
    <row r="24" spans="1:206" ht="18.75">
      <c r="A24" s="18"/>
      <c r="B24" s="9"/>
      <c r="C24" s="16"/>
      <c r="D24" s="12"/>
      <c r="E24" s="1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</row>
    <row r="25" spans="1:206" ht="18.75">
      <c r="A25" s="23"/>
      <c r="B25" s="30"/>
      <c r="C25" s="16"/>
      <c r="D25" s="12"/>
      <c r="E25" s="1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</row>
    <row r="26" spans="1:206" ht="18.75">
      <c r="A26" s="18"/>
      <c r="B26" s="9"/>
      <c r="C26" s="16"/>
      <c r="D26" s="12"/>
      <c r="E26" s="1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</row>
    <row r="27" spans="1:206" ht="15.75">
      <c r="A27" s="27"/>
      <c r="B27" s="30"/>
      <c r="C27" s="16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</row>
    <row r="28" spans="1:206" ht="18.75">
      <c r="A28" s="26"/>
      <c r="B28" s="9"/>
      <c r="C28" s="16"/>
      <c r="D28" s="12"/>
      <c r="E28" s="1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</row>
    <row r="29" spans="1:206" ht="18.75">
      <c r="A29" s="18"/>
      <c r="B29" s="30"/>
      <c r="C29" s="16"/>
      <c r="D29" s="12"/>
      <c r="E29" s="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</row>
    <row r="30" spans="1:206">
      <c r="A30" s="12"/>
      <c r="B30" s="12"/>
      <c r="C30" s="16"/>
      <c r="D30" s="12"/>
      <c r="E30" s="1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</row>
    <row r="31" spans="1:206" ht="18.75">
      <c r="A31" s="18"/>
      <c r="B31" s="30"/>
      <c r="C31" s="16"/>
      <c r="D31" s="12"/>
      <c r="E31" s="1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</row>
    <row r="32" spans="1:206">
      <c r="A32" s="12"/>
      <c r="C32" s="16"/>
      <c r="D32" s="12"/>
      <c r="E32" s="1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</row>
    <row r="33" spans="1:206">
      <c r="B33" s="12"/>
      <c r="C33" s="16"/>
      <c r="D33" s="16"/>
      <c r="E33" s="16"/>
      <c r="G33" s="1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</row>
    <row r="34" spans="1:20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</row>
    <row r="35" spans="1:20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</row>
    <row r="36" spans="1:20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</row>
    <row r="37" spans="1:20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</row>
    <row r="38" spans="1:20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</row>
    <row r="39" spans="1:20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</row>
    <row r="40" spans="1:20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</row>
    <row r="41" spans="1:20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</row>
    <row r="42" spans="1:20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</row>
    <row r="43" spans="1:20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</row>
    <row r="44" spans="1:20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</row>
    <row r="45" spans="1:20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</row>
    <row r="46" spans="1:20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</row>
    <row r="47" spans="1:20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</row>
    <row r="48" spans="1:20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</row>
    <row r="49" spans="1:20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</row>
    <row r="50" spans="1:20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</row>
    <row r="51" spans="1:20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</row>
    <row r="52" spans="1:20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</row>
    <row r="53" spans="1:20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</row>
    <row r="54" spans="1:20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</row>
    <row r="55" spans="1:20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</row>
    <row r="56" spans="1:20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</row>
    <row r="57" spans="1:20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</row>
    <row r="58" spans="1:20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</row>
    <row r="59" spans="1:20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</row>
    <row r="60" spans="1:20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</row>
    <row r="61" spans="1:20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</row>
    <row r="62" spans="1:20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</row>
    <row r="63" spans="1:20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</row>
    <row r="64" spans="1:20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</row>
    <row r="65" spans="1:20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</row>
    <row r="66" spans="1:20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</row>
    <row r="67" spans="1:20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</row>
    <row r="68" spans="1:20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</row>
    <row r="69" spans="1:20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</row>
    <row r="70" spans="1:20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</row>
    <row r="71" spans="1:20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</row>
    <row r="72" spans="1:20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</row>
    <row r="73" spans="1:20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</row>
    <row r="74" spans="1:20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</row>
    <row r="75" spans="1:20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</row>
    <row r="76" spans="1:20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</row>
    <row r="77" spans="1:20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</row>
    <row r="78" spans="1:20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</row>
    <row r="79" spans="1:20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</row>
    <row r="80" spans="1:20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</row>
    <row r="81" spans="1:20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</row>
    <row r="82" spans="1:20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</row>
    <row r="83" spans="1:20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</row>
    <row r="84" spans="1:20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</row>
    <row r="85" spans="1:20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</row>
    <row r="86" spans="1:20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</row>
    <row r="87" spans="1:20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</row>
    <row r="88" spans="1:20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</row>
    <row r="89" spans="1:20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</row>
    <row r="90" spans="1:20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</row>
    <row r="91" spans="1:20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</row>
    <row r="92" spans="1:20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</row>
    <row r="93" spans="1:20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</row>
    <row r="94" spans="1:20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</row>
    <row r="95" spans="1:20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</row>
  </sheetData>
  <sheetProtection algorithmName="SHA-512" hashValue="JLNTWqsQ59jm94KMpsEhPfeUo+wGpfYsVvSkFI7i1K9iUCzJ+BFYK7shJVpwLAxqj0WmyUMpOBbmdj6tUVWELA==" saltValue="u5kXhEuLre5aszGRLRhmbw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7577-489E-4411-831E-C90A0CC6DE6A}">
  <dimension ref="C1:E1"/>
  <sheetViews>
    <sheetView workbookViewId="0"/>
  </sheetViews>
  <sheetFormatPr baseColWidth="10" defaultRowHeight="15"/>
  <sheetData>
    <row r="1" spans="3:5">
      <c r="C1" t="s">
        <v>6</v>
      </c>
      <c r="D1" t="s">
        <v>13</v>
      </c>
      <c r="E1" t="s">
        <v>7</v>
      </c>
    </row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Isotérmico R e IR</vt:lpstr>
      <vt:lpstr>politrópico R</vt:lpstr>
      <vt:lpstr>politrópico 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DRJCVLT</dc:creator>
  <cp:lastModifiedBy>drjva</cp:lastModifiedBy>
  <dcterms:created xsi:type="dcterms:W3CDTF">2012-03-14T03:56:18Z</dcterms:created>
  <dcterms:modified xsi:type="dcterms:W3CDTF">2019-09-04T16:36:28Z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f510c841-badf-4dce-84e4-825842bd60de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