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rjva_000\Downloads\"/>
    </mc:Choice>
  </mc:AlternateContent>
  <bookViews>
    <workbookView xWindow="0" yWindow="0" windowWidth="28800" windowHeight="12045"/>
  </bookViews>
  <sheets>
    <sheet name="Ley de Henry" sheetId="9" r:id="rId1"/>
  </sheets>
  <calcPr calcId="162913"/>
</workbook>
</file>

<file path=xl/calcChain.xml><?xml version="1.0" encoding="utf-8"?>
<calcChain xmlns="http://schemas.openxmlformats.org/spreadsheetml/2006/main">
  <c r="F3" i="9" l="1"/>
  <c r="F7" i="9" l="1"/>
  <c r="I7" i="9" s="1"/>
  <c r="F4" i="9" s="1"/>
  <c r="C6" i="9"/>
  <c r="C11" i="9"/>
  <c r="C10" i="9"/>
  <c r="C9" i="9"/>
  <c r="C8" i="9"/>
  <c r="C7" i="9"/>
  <c r="F8" i="9"/>
  <c r="I8" i="9" s="1"/>
  <c r="F9" i="9"/>
  <c r="I9" i="9" s="1"/>
  <c r="F10" i="9"/>
  <c r="I10" i="9" s="1"/>
  <c r="F11" i="9"/>
  <c r="I11" i="9" s="1"/>
  <c r="F12" i="9"/>
  <c r="I12" i="9" s="1"/>
  <c r="F13" i="9"/>
  <c r="I13" i="9" s="1"/>
  <c r="F14" i="9"/>
  <c r="I14" i="9" s="1"/>
  <c r="I2" i="9"/>
  <c r="F20" i="9"/>
  <c r="F19" i="9"/>
  <c r="G18" i="9" l="1"/>
  <c r="L22" i="9" s="1"/>
  <c r="L24" i="9" s="1"/>
  <c r="G19" i="9"/>
  <c r="B6" i="9" l="1"/>
  <c r="B7" i="9"/>
  <c r="B10" i="9"/>
  <c r="B11" i="9"/>
  <c r="B9" i="9"/>
  <c r="B8" i="9"/>
</calcChain>
</file>

<file path=xl/comments1.xml><?xml version="1.0" encoding="utf-8"?>
<comments xmlns="http://schemas.openxmlformats.org/spreadsheetml/2006/main">
  <authors>
    <author>drjva_000</author>
  </authors>
  <commentList>
    <comment ref="K3" authorId="0" shapeId="0">
      <text>
        <r>
          <rPr>
            <b/>
            <sz val="9"/>
            <color indexed="81"/>
            <rFont val="Tahoma"/>
            <family val="2"/>
          </rPr>
          <t>Insertar nombre del gas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</rPr>
          <t>Insertar temperatura (K)</t>
        </r>
      </text>
    </comment>
    <comment ref="L19" authorId="0" shapeId="0">
      <text>
        <r>
          <rPr>
            <b/>
            <sz val="9"/>
            <color indexed="81"/>
            <rFont val="Tahoma"/>
            <family val="2"/>
          </rPr>
          <t xml:space="preserve">Insertar presión parcial del gas
</t>
        </r>
      </text>
    </comment>
  </commentList>
</comments>
</file>

<file path=xl/sharedStrings.xml><?xml version="1.0" encoding="utf-8"?>
<sst xmlns="http://schemas.openxmlformats.org/spreadsheetml/2006/main" count="36" uniqueCount="34">
  <si>
    <t>T (K) =</t>
  </si>
  <si>
    <t>M/atm</t>
  </si>
  <si>
    <r>
      <t>T (</t>
    </r>
    <r>
      <rPr>
        <vertAlign val="superscript"/>
        <sz val="10"/>
        <rFont val="Comic Sans MS"/>
        <family val="4"/>
      </rPr>
      <t>o</t>
    </r>
    <r>
      <rPr>
        <sz val="10"/>
        <rFont val="Comic Sans MS"/>
        <family val="4"/>
      </rPr>
      <t xml:space="preserve">C) = </t>
    </r>
  </si>
  <si>
    <t>gas</t>
  </si>
  <si>
    <r>
      <t>P</t>
    </r>
    <r>
      <rPr>
        <vertAlign val="subscript"/>
        <sz val="10"/>
        <rFont val="Comic Sans MS"/>
        <family val="4"/>
      </rPr>
      <t>gas</t>
    </r>
    <r>
      <rPr>
        <sz val="10"/>
        <rFont val="Comic Sans MS"/>
        <family val="4"/>
      </rPr>
      <t xml:space="preserve"> =</t>
    </r>
  </si>
  <si>
    <r>
      <t>C</t>
    </r>
    <r>
      <rPr>
        <vertAlign val="subscript"/>
        <sz val="10"/>
        <rFont val="Comic Sans MS"/>
        <family val="4"/>
      </rPr>
      <t>gas</t>
    </r>
    <r>
      <rPr>
        <sz val="10"/>
        <rFont val="Comic Sans MS"/>
        <family val="4"/>
      </rPr>
      <t xml:space="preserve"> =</t>
    </r>
  </si>
  <si>
    <t>tracer</t>
  </si>
  <si>
    <t>point</t>
  </si>
  <si>
    <t>atm</t>
  </si>
  <si>
    <t>M</t>
  </si>
  <si>
    <r>
      <t xml:space="preserve">         C</t>
    </r>
    <r>
      <rPr>
        <vertAlign val="subscript"/>
        <sz val="10"/>
        <color indexed="18"/>
        <rFont val="Comic Sans MS"/>
        <family val="4"/>
      </rPr>
      <t>gas</t>
    </r>
    <r>
      <rPr>
        <sz val="10"/>
        <color indexed="18"/>
        <rFont val="Comic Sans MS"/>
        <family val="4"/>
      </rPr>
      <t xml:space="preserve"> = k</t>
    </r>
    <r>
      <rPr>
        <vertAlign val="subscript"/>
        <sz val="10"/>
        <color indexed="18"/>
        <rFont val="Comic Sans MS"/>
        <family val="4"/>
      </rPr>
      <t>H</t>
    </r>
    <r>
      <rPr>
        <sz val="10"/>
        <color indexed="18"/>
        <rFont val="Comic Sans MS"/>
        <family val="4"/>
      </rPr>
      <t>P</t>
    </r>
    <r>
      <rPr>
        <vertAlign val="subscript"/>
        <sz val="10"/>
        <color indexed="18"/>
        <rFont val="Comic Sans MS"/>
        <family val="4"/>
      </rPr>
      <t>gas</t>
    </r>
  </si>
  <si>
    <t>mg/L</t>
  </si>
  <si>
    <r>
      <t>K</t>
    </r>
    <r>
      <rPr>
        <vertAlign val="subscript"/>
        <sz val="10"/>
        <rFont val="Comic Sans MS"/>
        <family val="4"/>
      </rPr>
      <t>H</t>
    </r>
    <r>
      <rPr>
        <sz val="10"/>
        <rFont val="Comic Sans MS"/>
        <family val="4"/>
      </rPr>
      <t xml:space="preserve"> =</t>
    </r>
  </si>
  <si>
    <t>Oxígeno</t>
  </si>
  <si>
    <t>Hidrógeno</t>
  </si>
  <si>
    <t>Helio</t>
  </si>
  <si>
    <t>Neón</t>
  </si>
  <si>
    <t>Anhídrido carbónico</t>
  </si>
  <si>
    <t>Seleccionar gas</t>
  </si>
  <si>
    <t>Solubilidad de gases (Ley de Henry)</t>
  </si>
  <si>
    <t>Argón</t>
  </si>
  <si>
    <t>(atmL/mol)</t>
  </si>
  <si>
    <r>
      <t>P</t>
    </r>
    <r>
      <rPr>
        <vertAlign val="subscript"/>
        <sz val="10"/>
        <color indexed="9"/>
        <rFont val="Comic Sans MS"/>
        <family val="4"/>
      </rPr>
      <t>gas</t>
    </r>
    <r>
      <rPr>
        <sz val="10"/>
        <color indexed="9"/>
        <rFont val="Comic Sans MS"/>
        <family val="4"/>
      </rPr>
      <t xml:space="preserve"> (atm)</t>
    </r>
  </si>
  <si>
    <r>
      <t>C</t>
    </r>
    <r>
      <rPr>
        <vertAlign val="subscript"/>
        <sz val="10"/>
        <color indexed="9"/>
        <rFont val="Comic Sans MS"/>
        <family val="4"/>
      </rPr>
      <t>gas</t>
    </r>
    <r>
      <rPr>
        <sz val="10"/>
        <color indexed="9"/>
        <rFont val="Comic Sans MS"/>
        <family val="4"/>
      </rPr>
      <t xml:space="preserve"> (M)</t>
    </r>
  </si>
  <si>
    <r>
      <rPr>
        <b/>
        <sz val="10"/>
        <rFont val="Symbol"/>
        <family val="1"/>
        <charset val="2"/>
      </rPr>
      <t>D</t>
    </r>
    <r>
      <rPr>
        <b/>
        <sz val="10"/>
        <rFont val="Comic Sans MS"/>
        <family val="4"/>
      </rPr>
      <t>H</t>
    </r>
    <r>
      <rPr>
        <b/>
        <vertAlign val="subscript"/>
        <sz val="10"/>
        <rFont val="Comic Sans MS"/>
        <family val="4"/>
      </rPr>
      <t xml:space="preserve"> solvatación</t>
    </r>
    <r>
      <rPr>
        <b/>
        <sz val="10"/>
        <rFont val="Comic Sans MS"/>
        <family val="1"/>
        <charset val="2"/>
      </rPr>
      <t>/R</t>
    </r>
  </si>
  <si>
    <r>
      <t>K</t>
    </r>
    <r>
      <rPr>
        <b/>
        <vertAlign val="subscript"/>
        <sz val="10"/>
        <rFont val="Comic Sans MS"/>
        <family val="4"/>
      </rPr>
      <t>H</t>
    </r>
    <r>
      <rPr>
        <b/>
        <sz val="10"/>
        <rFont val="Comic Sans MS"/>
        <family val="4"/>
      </rPr>
      <t xml:space="preserve"> (atmL/mol)</t>
    </r>
  </si>
  <si>
    <r>
      <t>K</t>
    </r>
    <r>
      <rPr>
        <b/>
        <vertAlign val="subscript"/>
        <sz val="10"/>
        <rFont val="Comic Sans MS"/>
        <family val="4"/>
      </rPr>
      <t>H</t>
    </r>
    <r>
      <rPr>
        <b/>
        <sz val="10"/>
        <rFont val="Comic Sans MS"/>
        <family val="4"/>
      </rPr>
      <t xml:space="preserve"> (mol/Latm)</t>
    </r>
  </si>
  <si>
    <r>
      <t>K</t>
    </r>
    <r>
      <rPr>
        <b/>
        <vertAlign val="subscript"/>
        <sz val="10"/>
        <rFont val="Comic Sans MS"/>
        <family val="4"/>
      </rPr>
      <t>H</t>
    </r>
    <r>
      <rPr>
        <b/>
        <sz val="10"/>
        <rFont val="Comic Sans MS"/>
        <family val="4"/>
      </rPr>
      <t xml:space="preserve"> como función de T</t>
    </r>
  </si>
  <si>
    <t>Dr Juan Carlos Vázquez Lira 2019</t>
  </si>
  <si>
    <t>Con apoyo del programa DGAPA-UNAM-PAPIME PE-2020419</t>
  </si>
  <si>
    <t>Anhídrido carbonoso</t>
  </si>
  <si>
    <r>
      <t>M</t>
    </r>
    <r>
      <rPr>
        <b/>
        <vertAlign val="subscript"/>
        <sz val="10"/>
        <rFont val="Comic Sans MS"/>
        <family val="4"/>
      </rPr>
      <t>M</t>
    </r>
    <r>
      <rPr>
        <b/>
        <sz val="10"/>
        <rFont val="Comic Sans MS"/>
        <family val="4"/>
      </rPr>
      <t xml:space="preserve"> (g/mol)</t>
    </r>
  </si>
  <si>
    <t xml:space="preserve">Insertar en las celdas de color amarillo los datos correspondientes </t>
  </si>
  <si>
    <t>Nitrógeno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</si>
</sst>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E+00"/>
    <numFmt numFmtId="165" formatCode="0.000"/>
  </numFmts>
  <fonts count="27">
    <font>
      <sz val="10"/>
      <name val="Arial"/>
    </font>
    <font>
      <sz val="10"/>
      <name val="Comic Sans MS"/>
      <family val="4"/>
    </font>
    <font>
      <vertAlign val="superscript"/>
      <sz val="10"/>
      <name val="Comic Sans MS"/>
      <family val="4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color indexed="10"/>
      <name val="Comic Sans MS"/>
      <family val="4"/>
    </font>
    <font>
      <b/>
      <sz val="11"/>
      <color indexed="16"/>
      <name val="Comic Sans MS"/>
      <family val="4"/>
    </font>
    <font>
      <vertAlign val="subscript"/>
      <sz val="10"/>
      <name val="Comic Sans MS"/>
      <family val="4"/>
    </font>
    <font>
      <sz val="10"/>
      <color indexed="53"/>
      <name val="Comic Sans MS"/>
      <family val="4"/>
    </font>
    <font>
      <sz val="10"/>
      <color indexed="18"/>
      <name val="Comic Sans MS"/>
      <family val="4"/>
    </font>
    <font>
      <vertAlign val="subscript"/>
      <sz val="10"/>
      <color indexed="18"/>
      <name val="Comic Sans MS"/>
      <family val="4"/>
    </font>
    <font>
      <b/>
      <sz val="10"/>
      <color indexed="18"/>
      <name val="Comic Sans MS"/>
      <family val="4"/>
    </font>
    <font>
      <sz val="10"/>
      <color indexed="62"/>
      <name val="Comic Sans MS"/>
      <family val="4"/>
    </font>
    <font>
      <sz val="10"/>
      <color indexed="9"/>
      <name val="Comic Sans MS"/>
      <family val="4"/>
    </font>
    <font>
      <vertAlign val="subscript"/>
      <sz val="10"/>
      <color indexed="9"/>
      <name val="Comic Sans MS"/>
      <family val="4"/>
    </font>
    <font>
      <b/>
      <sz val="10"/>
      <name val="Comic Sans MS"/>
      <family val="4"/>
    </font>
    <font>
      <b/>
      <sz val="10"/>
      <name val="Comic Sans MS"/>
      <family val="1"/>
      <charset val="2"/>
    </font>
    <font>
      <b/>
      <sz val="10"/>
      <name val="Symbol"/>
      <family val="1"/>
      <charset val="2"/>
    </font>
    <font>
      <b/>
      <vertAlign val="subscript"/>
      <sz val="10"/>
      <name val="Comic Sans MS"/>
      <family val="4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rgb="FFFF0000"/>
      <name val="Comic Sans MS"/>
      <family val="4"/>
    </font>
    <font>
      <sz val="10"/>
      <color theme="0"/>
      <name val="Comic Sans MS"/>
      <family val="4"/>
    </font>
    <font>
      <sz val="10"/>
      <color theme="1"/>
      <name val="Comic Sans MS"/>
      <family val="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1" applyAlignment="1" applyProtection="1"/>
    <xf numFmtId="0" fontId="6" fillId="0" borderId="0" xfId="0" applyFont="1"/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/>
    <xf numFmtId="0" fontId="9" fillId="0" borderId="0" xfId="0" applyFont="1"/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/>
    <xf numFmtId="165" fontId="1" fillId="3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4" borderId="0" xfId="0" applyFont="1" applyFill="1"/>
    <xf numFmtId="0" fontId="22" fillId="4" borderId="0" xfId="0" applyFont="1" applyFill="1"/>
    <xf numFmtId="0" fontId="22" fillId="4" borderId="0" xfId="0" applyFont="1" applyFill="1" applyBorder="1" applyAlignment="1">
      <alignment horizontal="center"/>
    </xf>
    <xf numFmtId="0" fontId="15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" fillId="6" borderId="0" xfId="0" applyFont="1" applyFill="1"/>
    <xf numFmtId="0" fontId="15" fillId="6" borderId="0" xfId="0" applyFont="1" applyFill="1"/>
    <xf numFmtId="0" fontId="22" fillId="4" borderId="0" xfId="0" applyFont="1" applyFill="1" applyProtection="1">
      <protection hidden="1"/>
    </xf>
    <xf numFmtId="164" fontId="22" fillId="4" borderId="0" xfId="0" applyNumberFormat="1" applyFont="1" applyFill="1" applyProtection="1">
      <protection hidden="1"/>
    </xf>
    <xf numFmtId="0" fontId="1" fillId="3" borderId="0" xfId="0" applyFont="1" applyFill="1"/>
    <xf numFmtId="0" fontId="22" fillId="4" borderId="0" xfId="0" applyFont="1" applyFill="1" applyProtection="1">
      <protection locked="0"/>
    </xf>
    <xf numFmtId="0" fontId="22" fillId="4" borderId="0" xfId="0" applyFont="1" applyFill="1" applyBorder="1" applyAlignment="1" applyProtection="1">
      <alignment horizontal="center"/>
      <protection hidden="1"/>
    </xf>
    <xf numFmtId="164" fontId="22" fillId="4" borderId="0" xfId="0" applyNumberFormat="1" applyFont="1" applyFill="1" applyBorder="1" applyAlignment="1" applyProtection="1">
      <alignment horizontal="center"/>
      <protection hidden="1"/>
    </xf>
    <xf numFmtId="0" fontId="22" fillId="4" borderId="0" xfId="0" applyFont="1" applyFill="1" applyAlignment="1" applyProtection="1">
      <alignment horizontal="center"/>
      <protection hidden="1"/>
    </xf>
    <xf numFmtId="164" fontId="22" fillId="4" borderId="0" xfId="0" applyNumberFormat="1" applyFont="1" applyFill="1" applyAlignment="1" applyProtection="1">
      <alignment horizontal="center"/>
      <protection hidden="1"/>
    </xf>
    <xf numFmtId="0" fontId="1" fillId="3" borderId="1" xfId="0" applyFont="1" applyFill="1" applyBorder="1" applyAlignment="1" applyProtection="1">
      <alignment horizontal="center"/>
      <protection hidden="1"/>
    </xf>
    <xf numFmtId="0" fontId="15" fillId="2" borderId="0" xfId="0" applyFont="1" applyFill="1"/>
    <xf numFmtId="0" fontId="1" fillId="3" borderId="0" xfId="0" applyFont="1" applyFill="1" applyAlignment="1">
      <alignment horizontal="right"/>
    </xf>
    <xf numFmtId="0" fontId="19" fillId="4" borderId="0" xfId="0" applyFont="1" applyFill="1" applyAlignment="1" applyProtection="1">
      <alignment horizontal="center"/>
      <protection hidden="1"/>
    </xf>
    <xf numFmtId="2" fontId="20" fillId="4" borderId="0" xfId="0" applyNumberFormat="1" applyFont="1" applyFill="1" applyAlignment="1" applyProtection="1">
      <alignment horizontal="center"/>
      <protection hidden="1"/>
    </xf>
    <xf numFmtId="0" fontId="20" fillId="4" borderId="0" xfId="0" applyFont="1" applyFill="1" applyAlignment="1" applyProtection="1">
      <alignment horizontal="center"/>
      <protection hidden="1"/>
    </xf>
    <xf numFmtId="164" fontId="20" fillId="4" borderId="0" xfId="0" applyNumberFormat="1" applyFont="1" applyFill="1" applyProtection="1">
      <protection hidden="1"/>
    </xf>
    <xf numFmtId="0" fontId="19" fillId="4" borderId="0" xfId="0" applyFont="1" applyFill="1" applyBorder="1" applyAlignment="1" applyProtection="1">
      <alignment horizontal="center"/>
      <protection hidden="1"/>
    </xf>
    <xf numFmtId="0" fontId="1" fillId="4" borderId="0" xfId="0" applyFont="1" applyFill="1" applyAlignment="1">
      <alignment horizontal="center"/>
    </xf>
    <xf numFmtId="0" fontId="21" fillId="4" borderId="0" xfId="0" applyFont="1" applyFill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locked="0"/>
    </xf>
    <xf numFmtId="164" fontId="23" fillId="3" borderId="1" xfId="0" applyNumberFormat="1" applyFont="1" applyFill="1" applyBorder="1" applyAlignment="1" applyProtection="1">
      <alignment horizontal="center"/>
      <protection hidden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30841407090682"/>
          <c:y val="6.799032749302221E-2"/>
          <c:w val="0.84731255367272629"/>
          <c:h val="0.77126240397810319"/>
        </c:manualLayout>
      </c:layout>
      <c:scatterChart>
        <c:scatterStyle val="lineMarker"/>
        <c:varyColors val="0"/>
        <c:ser>
          <c:idx val="1"/>
          <c:order val="0"/>
          <c:spPr>
            <a:ln w="25400">
              <a:solidFill>
                <a:srgbClr val="00FFFF"/>
              </a:solidFill>
              <a:prstDash val="sysDash"/>
            </a:ln>
          </c:spPr>
          <c:marker>
            <c:symbol val="none"/>
          </c:marker>
          <c:xVal>
            <c:numRef>
              <c:f>'Ley de Henry'!$A$6:$A$11</c:f>
              <c:numCache>
                <c:formatCode>General</c:formatCode>
                <c:ptCount val="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</c:numCache>
            </c:numRef>
          </c:xVal>
          <c:yVal>
            <c:numRef>
              <c:f>'Ley de Henry'!$C$6:$C$11</c:f>
              <c:numCache>
                <c:formatCode>General</c:formatCode>
                <c:ptCount val="6"/>
                <c:pt idx="0">
                  <c:v>0</c:v>
                </c:pt>
                <c:pt idx="1">
                  <c:v>1.2999999999999999E-4</c:v>
                </c:pt>
                <c:pt idx="2">
                  <c:v>2.5999999999999998E-4</c:v>
                </c:pt>
                <c:pt idx="3">
                  <c:v>3.8999999999999999E-4</c:v>
                </c:pt>
                <c:pt idx="4">
                  <c:v>5.1999999999999995E-4</c:v>
                </c:pt>
                <c:pt idx="5">
                  <c:v>6.4999999999999997E-4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53-40C6-9985-5BC9529E1EC1}"/>
            </c:ext>
          </c:extLst>
        </c:ser>
        <c:ser>
          <c:idx val="0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'Ley de Henry'!$A$6:$A$11</c:f>
              <c:numCache>
                <c:formatCode>General</c:formatCode>
                <c:ptCount val="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</c:numCache>
            </c:numRef>
          </c:xVal>
          <c:yVal>
            <c:numRef>
              <c:f>'Ley de Henry'!$B$6:$B$11</c:f>
              <c:numCache>
                <c:formatCode>0.0000E+00</c:formatCode>
                <c:ptCount val="6"/>
                <c:pt idx="0">
                  <c:v>0</c:v>
                </c:pt>
                <c:pt idx="1">
                  <c:v>5.92516536972272E-5</c:v>
                </c:pt>
                <c:pt idx="2">
                  <c:v>1.185033073944544E-4</c:v>
                </c:pt>
                <c:pt idx="3">
                  <c:v>1.7775496109168157E-4</c:v>
                </c:pt>
                <c:pt idx="4">
                  <c:v>2.370066147889088E-4</c:v>
                </c:pt>
                <c:pt idx="5">
                  <c:v>2.9625826848613597E-4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53-40C6-9985-5BC9529E1EC1}"/>
            </c:ext>
          </c:extLst>
        </c:ser>
        <c:ser>
          <c:idx val="2"/>
          <c:order val="2"/>
          <c:spPr>
            <a:ln w="25400">
              <a:solidFill>
                <a:srgbClr val="FF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3-1653-40C6-9985-5BC9529E1EC1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5-1653-40C6-9985-5BC9529E1EC1}"/>
              </c:ext>
            </c:extLst>
          </c:dPt>
          <c:dLbls>
            <c:dLbl>
              <c:idx val="0"/>
              <c:layout>
                <c:manualLayout>
                  <c:x val="-6.8027258803998736E-3"/>
                  <c:y val="-5.840227186482938E-2"/>
                </c:manualLayout>
              </c:layout>
              <c:numFmt formatCode="0.0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00"/>
                      </a:solidFill>
                      <a:latin typeface="Comic Sans MS"/>
                      <a:ea typeface="Comic Sans MS"/>
                      <a:cs typeface="Comic Sans MS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653-40C6-9985-5BC9529E1EC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'Ley de Henry'!$F$18:$F$20</c:f>
              <c:numCache>
                <c:formatCode>General</c:formatCode>
                <c:ptCount val="3"/>
                <c:pt idx="0">
                  <c:v>0</c:v>
                </c:pt>
                <c:pt idx="1">
                  <c:v>0.78</c:v>
                </c:pt>
                <c:pt idx="2">
                  <c:v>0.78</c:v>
                </c:pt>
              </c:numCache>
            </c:numRef>
          </c:xVal>
          <c:yVal>
            <c:numRef>
              <c:f>'Ley de Henry'!$G$18:$G$20</c:f>
              <c:numCache>
                <c:formatCode>General</c:formatCode>
                <c:ptCount val="3"/>
                <c:pt idx="0" formatCode="0.0000E+00">
                  <c:v>4.6216289883837212E-4</c:v>
                </c:pt>
                <c:pt idx="1">
                  <c:v>4.6216289883837212E-4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653-40C6-9985-5BC9529E1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6857631"/>
        <c:axId val="1"/>
      </c:scatterChart>
      <c:valAx>
        <c:axId val="1166857631"/>
        <c:scaling>
          <c:orientation val="minMax"/>
          <c:max val="0.5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MX" sz="1000" b="1" i="0" u="none" strike="noStrike" baseline="0">
                    <a:solidFill>
                      <a:srgbClr val="000000"/>
                    </a:solidFill>
                    <a:latin typeface="Comic Sans MS"/>
                  </a:rPr>
                  <a:t>P</a:t>
                </a:r>
                <a:r>
                  <a:rPr lang="es-MX" sz="1000" b="1" i="0" u="none" strike="noStrike" baseline="-25000">
                    <a:solidFill>
                      <a:srgbClr val="000000"/>
                    </a:solidFill>
                    <a:latin typeface="Comic Sans MS"/>
                  </a:rPr>
                  <a:t>gas</a:t>
                </a:r>
              </a:p>
            </c:rich>
          </c:tx>
          <c:layout>
            <c:manualLayout>
              <c:xMode val="edge"/>
              <c:yMode val="edge"/>
              <c:x val="0.54489844987778957"/>
              <c:y val="0.884851026787480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s-MX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MX" sz="1000" b="1" i="0" u="none" strike="noStrike" baseline="0">
                    <a:solidFill>
                      <a:srgbClr val="000000"/>
                    </a:solidFill>
                    <a:latin typeface="Comic Sans MS"/>
                  </a:rPr>
                  <a:t>C</a:t>
                </a:r>
                <a:r>
                  <a:rPr lang="es-MX" sz="1000" b="1" i="0" u="none" strike="noStrike" baseline="-25000">
                    <a:solidFill>
                      <a:srgbClr val="000000"/>
                    </a:solidFill>
                    <a:latin typeface="Comic Sans MS"/>
                  </a:rPr>
                  <a:t>gas</a:t>
                </a:r>
              </a:p>
            </c:rich>
          </c:tx>
          <c:layout>
            <c:manualLayout>
              <c:xMode val="edge"/>
              <c:yMode val="edge"/>
              <c:x val="2.2449039168385046E-2"/>
              <c:y val="0.39091019401469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s-MX"/>
          </a:p>
        </c:txPr>
        <c:crossAx val="1166857631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FFCC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omic Sans MS"/>
          <a:ea typeface="Comic Sans MS"/>
          <a:cs typeface="Comic Sans MS"/>
        </a:defRPr>
      </a:pPr>
      <a:endParaRPr lang="es-MX"/>
    </a:p>
  </c:txPr>
  <c:printSettings>
    <c:headerFooter alignWithMargins="0"/>
    <c:pageMargins b="1" l="0.75" r="0.75" t="1" header="0.5" footer="0.5"/>
    <c:pageSetup/>
  </c:printSettings>
</c:chartSpace>
</file>

<file path=xl/ctrlProps/ctrlProp1.xml><?xml version="1.0" encoding="utf-8"?>
<formControlPr xmlns="http://schemas.microsoft.com/office/spreadsheetml/2009/9/main" objectType="CheckBox" checked="Checked" fmlaLink="$F$23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192616</xdr:colOff>
      <xdr:row>14</xdr:row>
      <xdr:rowOff>95249</xdr:rowOff>
    </xdr:from>
    <xdr:to>
      <xdr:col>9</xdr:col>
      <xdr:colOff>642409</xdr:colOff>
      <xdr:row>34</xdr:row>
      <xdr:rowOff>76199</xdr:rowOff>
    </xdr:to>
    <xdr:graphicFrame macro="">
      <xdr:nvGraphicFramePr>
        <xdr:cNvPr id="822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22</xdr:row>
          <xdr:rowOff>9525</xdr:rowOff>
        </xdr:from>
        <xdr:to>
          <xdr:col>5</xdr:col>
          <xdr:colOff>609600</xdr:colOff>
          <xdr:row>23</xdr:row>
          <xdr:rowOff>95250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00" mc:Ignorable="a14" a14:legacySpreadsheetColorIndex="5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Comparación contra Oxígeno a 25 °C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232834</xdr:colOff>
      <xdr:row>3</xdr:row>
      <xdr:rowOff>148167</xdr:rowOff>
    </xdr:from>
    <xdr:to>
      <xdr:col>2</xdr:col>
      <xdr:colOff>105834</xdr:colOff>
      <xdr:row>11</xdr:row>
      <xdr:rowOff>142874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834" y="762000"/>
          <a:ext cx="1248833" cy="15610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</sheetPr>
  <dimension ref="A1:M39"/>
  <sheetViews>
    <sheetView showGridLines="0" tabSelected="1" zoomScale="90" zoomScaleNormal="90" workbookViewId="0">
      <selection activeCell="N33" sqref="N33"/>
    </sheetView>
  </sheetViews>
  <sheetFormatPr baseColWidth="10" defaultColWidth="9.140625" defaultRowHeight="15"/>
  <cols>
    <col min="1" max="1" width="9.140625" style="1"/>
    <col min="2" max="2" width="11.42578125" style="1" bestFit="1" customWidth="1"/>
    <col min="3" max="4" width="9.140625" style="1"/>
    <col min="5" max="5" width="24.7109375" style="1" customWidth="1"/>
    <col min="6" max="6" width="25.85546875" style="1" customWidth="1"/>
    <col min="7" max="7" width="15.85546875" style="1" customWidth="1"/>
    <col min="8" max="8" width="13.5703125" style="1" customWidth="1"/>
    <col min="9" max="9" width="15.28515625" style="1" customWidth="1"/>
    <col min="10" max="10" width="11.7109375" style="1" customWidth="1"/>
    <col min="11" max="11" width="13.28515625" style="1" customWidth="1"/>
    <col min="12" max="12" width="13.28515625" style="1" bestFit="1" customWidth="1"/>
    <col min="13" max="16384" width="9.140625" style="1"/>
  </cols>
  <sheetData>
    <row r="1" spans="1:12" ht="18">
      <c r="A1" s="4" t="s">
        <v>19</v>
      </c>
    </row>
    <row r="2" spans="1:12" ht="15" customHeight="1">
      <c r="A2" s="30" t="s">
        <v>32</v>
      </c>
      <c r="B2" s="30"/>
      <c r="C2" s="30"/>
      <c r="D2" s="30"/>
      <c r="E2" s="30"/>
      <c r="H2" s="5" t="s">
        <v>2</v>
      </c>
      <c r="I2" s="29">
        <f>I4-273</f>
        <v>27</v>
      </c>
      <c r="J2" s="37"/>
      <c r="K2" s="38" t="s">
        <v>18</v>
      </c>
      <c r="L2" s="37"/>
    </row>
    <row r="3" spans="1:12">
      <c r="F3" s="13" t="str">
        <f>VLOOKUP(K3,E6:J14,1,FALSE)</f>
        <v>Nitrógeno</v>
      </c>
      <c r="K3" s="41" t="s">
        <v>33</v>
      </c>
    </row>
    <row r="4" spans="1:12">
      <c r="E4" s="31" t="s">
        <v>12</v>
      </c>
      <c r="F4" s="40">
        <f>VLOOKUP(K3,E6:I14,5,FALSE)</f>
        <v>5.9251653697227195E-4</v>
      </c>
      <c r="G4" s="23" t="s">
        <v>1</v>
      </c>
      <c r="H4" s="5" t="s">
        <v>0</v>
      </c>
      <c r="I4" s="39">
        <v>300</v>
      </c>
    </row>
    <row r="5" spans="1:12" ht="16.5">
      <c r="A5" s="16" t="s">
        <v>22</v>
      </c>
      <c r="B5" s="16" t="s">
        <v>23</v>
      </c>
      <c r="C5" s="15"/>
      <c r="F5" s="17" t="s">
        <v>27</v>
      </c>
    </row>
    <row r="6" spans="1:12" ht="16.5">
      <c r="A6" s="25">
        <v>0</v>
      </c>
      <c r="B6" s="26">
        <f t="shared" ref="B6:B11" si="0">$F$4*A6</f>
        <v>0</v>
      </c>
      <c r="C6" s="15">
        <f>IF($F$23=TRUE,0,-1)</f>
        <v>0</v>
      </c>
      <c r="E6" s="17" t="s">
        <v>3</v>
      </c>
      <c r="F6" s="17" t="s">
        <v>21</v>
      </c>
      <c r="G6" s="18" t="s">
        <v>24</v>
      </c>
      <c r="H6" s="17" t="s">
        <v>25</v>
      </c>
      <c r="I6" s="17" t="s">
        <v>26</v>
      </c>
      <c r="J6" s="17" t="s">
        <v>31</v>
      </c>
      <c r="L6" s="9"/>
    </row>
    <row r="7" spans="1:12">
      <c r="A7" s="27">
        <v>0.1</v>
      </c>
      <c r="B7" s="28">
        <f t="shared" si="0"/>
        <v>5.92516536972272E-5</v>
      </c>
      <c r="C7" s="15">
        <f>IF($F$23=TRUE,0.00013,-1)</f>
        <v>1.2999999999999999E-4</v>
      </c>
      <c r="D7" s="21">
        <v>1</v>
      </c>
      <c r="E7" s="32" t="s">
        <v>13</v>
      </c>
      <c r="F7" s="33">
        <f>H7*EXP(-G7*((1/$I$4)-(1/298)))</f>
        <v>799.04905104402269</v>
      </c>
      <c r="G7" s="34">
        <v>1700</v>
      </c>
      <c r="H7" s="33">
        <v>769.23076923076906</v>
      </c>
      <c r="I7" s="35">
        <f>1/F7</f>
        <v>1.2514876260642804E-3</v>
      </c>
      <c r="J7" s="34">
        <v>32</v>
      </c>
    </row>
    <row r="8" spans="1:12">
      <c r="A8" s="27">
        <v>0.2</v>
      </c>
      <c r="B8" s="28">
        <f t="shared" si="0"/>
        <v>1.185033073944544E-4</v>
      </c>
      <c r="C8" s="15">
        <f>IF($F$23=TRUE,0.00026,-1)</f>
        <v>2.5999999999999998E-4</v>
      </c>
      <c r="D8" s="21">
        <v>2</v>
      </c>
      <c r="E8" s="36" t="s">
        <v>14</v>
      </c>
      <c r="F8" s="33">
        <f t="shared" ref="F8:F14" si="1">H8*EXP(-G8*((1/$I$4)-(1/298)))</f>
        <v>1296.4711086336672</v>
      </c>
      <c r="G8" s="34">
        <v>500</v>
      </c>
      <c r="H8" s="33">
        <v>1282.05</v>
      </c>
      <c r="I8" s="35">
        <f t="shared" ref="I8:I14" si="2">1/F8</f>
        <v>7.7132455427709914E-4</v>
      </c>
      <c r="J8" s="34">
        <v>2</v>
      </c>
    </row>
    <row r="9" spans="1:12">
      <c r="A9" s="27">
        <v>0.3</v>
      </c>
      <c r="B9" s="28">
        <f>$F$4*A9</f>
        <v>1.7775496109168157E-4</v>
      </c>
      <c r="C9" s="15">
        <f>IF($F$23=TRUE,0.00039,-1)</f>
        <v>3.8999999999999999E-4</v>
      </c>
      <c r="D9" s="21">
        <v>3</v>
      </c>
      <c r="E9" s="36" t="s">
        <v>17</v>
      </c>
      <c r="F9" s="33">
        <f t="shared" si="1"/>
        <v>31.032220253381389</v>
      </c>
      <c r="G9" s="34">
        <v>2400</v>
      </c>
      <c r="H9" s="33">
        <v>29.41</v>
      </c>
      <c r="I9" s="35">
        <f t="shared" si="2"/>
        <v>3.2224571488436639E-2</v>
      </c>
      <c r="J9" s="34">
        <v>44</v>
      </c>
    </row>
    <row r="10" spans="1:12">
      <c r="A10" s="27">
        <v>0.4</v>
      </c>
      <c r="B10" s="28">
        <f t="shared" si="0"/>
        <v>2.370066147889088E-4</v>
      </c>
      <c r="C10" s="15">
        <f>IF($F$23=TRUE,0.00052,-1)</f>
        <v>5.1999999999999995E-4</v>
      </c>
      <c r="D10" s="21">
        <v>4</v>
      </c>
      <c r="E10" s="36" t="s">
        <v>33</v>
      </c>
      <c r="F10" s="33">
        <f t="shared" si="1"/>
        <v>1687.7166080628683</v>
      </c>
      <c r="G10" s="34">
        <v>1300</v>
      </c>
      <c r="H10" s="33">
        <v>1639.34</v>
      </c>
      <c r="I10" s="35">
        <f t="shared" si="2"/>
        <v>5.9251653697227195E-4</v>
      </c>
      <c r="J10" s="34">
        <v>28</v>
      </c>
    </row>
    <row r="11" spans="1:12">
      <c r="A11" s="27">
        <v>0.5</v>
      </c>
      <c r="B11" s="28">
        <f t="shared" si="0"/>
        <v>2.9625826848613597E-4</v>
      </c>
      <c r="C11" s="15">
        <f>IF($F$23=TRUE,0.00065,-1)</f>
        <v>6.4999999999999997E-4</v>
      </c>
      <c r="D11" s="21">
        <v>5</v>
      </c>
      <c r="E11" s="36" t="s">
        <v>15</v>
      </c>
      <c r="F11" s="33">
        <f t="shared" si="1"/>
        <v>2716.6423488841565</v>
      </c>
      <c r="G11" s="34">
        <v>230</v>
      </c>
      <c r="H11" s="33">
        <v>2702.7</v>
      </c>
      <c r="I11" s="35">
        <f t="shared" si="2"/>
        <v>3.6810145450715795E-4</v>
      </c>
      <c r="J11" s="34">
        <v>4</v>
      </c>
    </row>
    <row r="12" spans="1:12">
      <c r="A12" s="24"/>
      <c r="B12" s="24"/>
      <c r="C12" s="15"/>
      <c r="D12" s="21">
        <v>6</v>
      </c>
      <c r="E12" s="36" t="s">
        <v>16</v>
      </c>
      <c r="F12" s="33">
        <f t="shared" si="1"/>
        <v>2246.7139115107648</v>
      </c>
      <c r="G12" s="34">
        <v>490</v>
      </c>
      <c r="H12" s="33">
        <v>2222.2199999999998</v>
      </c>
      <c r="I12" s="35">
        <f t="shared" si="2"/>
        <v>4.4509449773583632E-4</v>
      </c>
      <c r="J12" s="34">
        <v>20</v>
      </c>
    </row>
    <row r="13" spans="1:12">
      <c r="D13" s="21">
        <v>7</v>
      </c>
      <c r="E13" s="36" t="s">
        <v>20</v>
      </c>
      <c r="F13" s="33">
        <f t="shared" si="1"/>
        <v>735.3582654038488</v>
      </c>
      <c r="G13" s="34">
        <v>1300</v>
      </c>
      <c r="H13" s="33">
        <v>714.28</v>
      </c>
      <c r="I13" s="35">
        <f t="shared" si="2"/>
        <v>1.3598813626590756E-3</v>
      </c>
      <c r="J13" s="34">
        <v>40</v>
      </c>
    </row>
    <row r="14" spans="1:12">
      <c r="D14" s="21">
        <v>8</v>
      </c>
      <c r="E14" s="36" t="s">
        <v>30</v>
      </c>
      <c r="F14" s="33">
        <f t="shared" si="1"/>
        <v>1083.6929088201455</v>
      </c>
      <c r="G14" s="34">
        <v>1300</v>
      </c>
      <c r="H14" s="33">
        <v>1052.6300000000001</v>
      </c>
      <c r="I14" s="35">
        <f t="shared" si="2"/>
        <v>9.2277064089007934E-4</v>
      </c>
      <c r="J14" s="34">
        <v>28</v>
      </c>
    </row>
    <row r="15" spans="1:12">
      <c r="F15" s="2"/>
      <c r="G15" s="2"/>
      <c r="H15" s="2"/>
      <c r="K15" s="8" t="s">
        <v>10</v>
      </c>
      <c r="L15" s="7"/>
    </row>
    <row r="16" spans="1:12">
      <c r="K16" s="8"/>
    </row>
    <row r="18" spans="2:13">
      <c r="D18" s="21"/>
      <c r="E18" s="21" t="s">
        <v>6</v>
      </c>
      <c r="F18" s="21">
        <v>0</v>
      </c>
      <c r="G18" s="22">
        <f>$F$4*$L$19</f>
        <v>4.6216289883837212E-4</v>
      </c>
      <c r="L18" s="6"/>
    </row>
    <row r="19" spans="2:13">
      <c r="D19" s="21"/>
      <c r="E19" s="21" t="s">
        <v>7</v>
      </c>
      <c r="F19" s="21">
        <f>$L$19</f>
        <v>0.78</v>
      </c>
      <c r="G19" s="21">
        <f>$F$4*$L$19</f>
        <v>4.6216289883837212E-4</v>
      </c>
      <c r="K19" s="5" t="s">
        <v>4</v>
      </c>
      <c r="L19" s="39">
        <v>0.78</v>
      </c>
      <c r="M19" s="1" t="s">
        <v>8</v>
      </c>
    </row>
    <row r="20" spans="2:13">
      <c r="D20" s="21"/>
      <c r="E20" s="21"/>
      <c r="F20" s="21">
        <f>$L$19</f>
        <v>0.78</v>
      </c>
      <c r="G20" s="21">
        <v>0</v>
      </c>
      <c r="L20" s="2"/>
    </row>
    <row r="21" spans="2:13">
      <c r="D21" s="21"/>
      <c r="E21" s="21"/>
      <c r="F21" s="21"/>
      <c r="G21" s="21"/>
      <c r="L21" s="2"/>
    </row>
    <row r="22" spans="2:13">
      <c r="K22" s="5" t="s">
        <v>5</v>
      </c>
      <c r="L22" s="42">
        <f>G18</f>
        <v>4.6216289883837212E-4</v>
      </c>
      <c r="M22" s="1" t="s">
        <v>9</v>
      </c>
    </row>
    <row r="23" spans="2:13">
      <c r="F23" s="21" t="b">
        <v>1</v>
      </c>
    </row>
    <row r="24" spans="2:13">
      <c r="K24" s="5" t="s">
        <v>5</v>
      </c>
      <c r="L24" s="12">
        <f>(L22*VLOOKUP(K3,E6:J14,6, FALSE))*1000</f>
        <v>12.940561167474419</v>
      </c>
      <c r="M24" s="1" t="s">
        <v>11</v>
      </c>
    </row>
    <row r="27" spans="2:13">
      <c r="J27" s="3"/>
    </row>
    <row r="28" spans="2:13">
      <c r="B28" s="10"/>
      <c r="C28" s="11"/>
    </row>
    <row r="29" spans="2:13">
      <c r="B29" s="11"/>
      <c r="C29" s="11"/>
    </row>
    <row r="30" spans="2:13">
      <c r="B30" s="11"/>
      <c r="C30" s="11"/>
      <c r="H30" s="11"/>
    </row>
    <row r="36" spans="1:13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4"/>
      <c r="L36" s="14"/>
      <c r="M36" s="14"/>
    </row>
    <row r="37" spans="1:13" ht="16.5">
      <c r="A37" s="20" t="s">
        <v>28</v>
      </c>
      <c r="B37" s="19"/>
      <c r="C37" s="19"/>
      <c r="D37" s="19"/>
      <c r="E37" s="19"/>
      <c r="F37" s="20" t="s">
        <v>29</v>
      </c>
      <c r="G37" s="19"/>
      <c r="H37" s="19"/>
      <c r="I37" s="19"/>
      <c r="J37" s="19"/>
      <c r="K37" s="14"/>
      <c r="L37" s="14"/>
      <c r="M37" s="14"/>
    </row>
    <row r="38" spans="1:13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4"/>
      <c r="L38" s="14"/>
      <c r="M38" s="14"/>
    </row>
    <row r="39" spans="1:13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4"/>
      <c r="L39" s="14"/>
      <c r="M39" s="14"/>
    </row>
  </sheetData>
  <sheetProtection password="ECEB" sheet="1" objects="1" scenarios="1"/>
  <phoneticPr fontId="3" type="noConversion"/>
  <pageMargins left="0.75" right="0.75" top="1" bottom="1" header="0.5" footer="0.5"/>
  <pageSetup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06" r:id="rId4" name="Check Box 14">
              <controlPr defaultSize="0" autoFill="0" autoLine="0" autoPict="0">
                <anchor moveWithCells="1">
                  <from>
                    <xdr:col>4</xdr:col>
                    <xdr:colOff>180975</xdr:colOff>
                    <xdr:row>22</xdr:row>
                    <xdr:rowOff>9525</xdr:rowOff>
                  </from>
                  <to>
                    <xdr:col>5</xdr:col>
                    <xdr:colOff>609600</xdr:colOff>
                    <xdr:row>23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Ley de Henry</vt:lpstr>
    </vt:vector>
  </TitlesOfParts>
  <Company>Cat and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 JCVL</dc:creator>
  <cp:lastModifiedBy>drjva_000</cp:lastModifiedBy>
  <cp:lastPrinted>2019-03-04T23:47:06Z</cp:lastPrinted>
  <dcterms:created xsi:type="dcterms:W3CDTF">2007-05-23T15:27:18Z</dcterms:created>
  <dcterms:modified xsi:type="dcterms:W3CDTF">2019-03-05T07:32:30Z</dcterms:modified>
</cp:coreProperties>
</file>